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SCHEMA" sheetId="1" state="visible" r:id="rId2"/>
    <sheet name="Handicap" sheetId="2" state="visible" r:id="rId3"/>
    <sheet name="STAND" sheetId="3" state="visible" r:id="rId4"/>
    <sheet name="Blad13" sheetId="4" state="visible" r:id="rId5"/>
    <sheet name="UITSLAG 19 09 23" sheetId="5" state="visible" r:id="rId6"/>
    <sheet name="UITSLAG 17 10 23" sheetId="6" state="visible" r:id="rId7"/>
    <sheet name="UITSLAG 21 11 23" sheetId="7" state="visible" r:id="rId8"/>
    <sheet name="UITSLAG 19 12 23" sheetId="8" state="visible" r:id="rId9"/>
    <sheet name="UITSLAG 16 01 24" sheetId="9" state="visible" r:id="rId10"/>
    <sheet name="UITSLAG 20 02 24" sheetId="10" state="visible" r:id="rId11"/>
    <sheet name="UITSLAG 19 03 24" sheetId="11" state="visible" r:id="rId12"/>
    <sheet name="UITSLAG 16 04 24" sheetId="12" state="visible" r:id="rId13"/>
    <sheet name="UITSLAG 21 05 24" sheetId="13" state="visible" r:id="rId14"/>
  </sheets>
  <definedNames>
    <definedName function="false" hidden="false" localSheetId="1" name="_xlnm.Print_Area" vbProcedure="false">Handicap!$A$2:$BW$20</definedName>
    <definedName function="false" hidden="false" localSheetId="2" name="_xlnm.Print_Area" vbProcedure="false">STAND!$A$2:$B$19,STAND!$F$2:$H$19,STAND!$L$2:$N$19</definedName>
    <definedName function="false" hidden="false" localSheetId="4" name="_xlnm.Print_Area" vbProcedure="false">'UITSLAG 19 09 23'!$A$1:$K$46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<sst xmlns="http://schemas.openxmlformats.org/spreadsheetml/2006/main" count="900" uniqueCount="108">
  <si>
    <t xml:space="preserve">CL</t>
  </si>
  <si>
    <t xml:space="preserve">CN</t>
  </si>
  <si>
    <t xml:space="preserve">DJ</t>
  </si>
  <si>
    <t xml:space="preserve">FG</t>
  </si>
  <si>
    <t xml:space="preserve">GV</t>
  </si>
  <si>
    <t xml:space="preserve">HD</t>
  </si>
  <si>
    <t xml:space="preserve">HO</t>
  </si>
  <si>
    <t xml:space="preserve">JM</t>
  </si>
  <si>
    <t xml:space="preserve">JH</t>
  </si>
  <si>
    <t xml:space="preserve">JS</t>
  </si>
  <si>
    <t xml:space="preserve">JV</t>
  </si>
  <si>
    <t xml:space="preserve">JW</t>
  </si>
  <si>
    <t xml:space="preserve">KH</t>
  </si>
  <si>
    <t xml:space="preserve">MH</t>
  </si>
  <si>
    <t xml:space="preserve">PH</t>
  </si>
  <si>
    <t xml:space="preserve">WB</t>
  </si>
  <si>
    <t xml:space="preserve">Totaal</t>
  </si>
  <si>
    <t xml:space="preserve">Cor Lammens</t>
  </si>
  <si>
    <t xml:space="preserve">Cor Nagelkerken</t>
  </si>
  <si>
    <t xml:space="preserve">Douwe de Jong</t>
  </si>
  <si>
    <t xml:space="preserve">Fred de Grouw</t>
  </si>
  <si>
    <t xml:space="preserve">Geert in ‘t Veld</t>
  </si>
  <si>
    <t xml:space="preserve">Harry Duijm</t>
  </si>
  <si>
    <t xml:space="preserve">Henk den Ouden</t>
  </si>
  <si>
    <t xml:space="preserve">Jaap Molenaar</t>
  </si>
  <si>
    <t xml:space="preserve">Jan Heemskerk</t>
  </si>
  <si>
    <t xml:space="preserve">Jan v Stuijvenberg</t>
  </si>
  <si>
    <t xml:space="preserve"> </t>
  </si>
  <si>
    <t xml:space="preserve">Jan Vroege</t>
  </si>
  <si>
    <t xml:space="preserve">Jan van Wijk</t>
  </si>
  <si>
    <t xml:space="preserve">Karst Heinen</t>
  </si>
  <si>
    <t xml:space="preserve">Martin Huisman</t>
  </si>
  <si>
    <t xml:space="preserve">Pim Hopman</t>
  </si>
  <si>
    <t xml:space="preserve">Wim Bloemzaad</t>
  </si>
  <si>
    <t xml:space="preserve">X</t>
  </si>
  <si>
    <t xml:space="preserve">n/a</t>
  </si>
  <si>
    <t xml:space="preserve">Speel</t>
  </si>
  <si>
    <t xml:space="preserve">Code</t>
  </si>
  <si>
    <t xml:space="preserve">Namen</t>
  </si>
  <si>
    <t xml:space="preserve">1e</t>
  </si>
  <si>
    <t xml:space="preserve">2e</t>
  </si>
  <si>
    <t xml:space="preserve">3e</t>
  </si>
  <si>
    <t xml:space="preserve">T</t>
  </si>
  <si>
    <t xml:space="preserve">P</t>
  </si>
  <si>
    <t xml:space="preserve">HCP</t>
  </si>
  <si>
    <t xml:space="preserve">Corr</t>
  </si>
  <si>
    <t xml:space="preserve">NHCP</t>
  </si>
  <si>
    <t xml:space="preserve">TOTAAL </t>
  </si>
  <si>
    <t xml:space="preserve">U I T L E G </t>
  </si>
  <si>
    <t xml:space="preserve">ALLEEN GELE VAKJES INVULLEN !</t>
  </si>
  <si>
    <t xml:space="preserve">AKTIE</t>
  </si>
  <si>
    <r>
      <rPr>
        <b val="true"/>
        <sz val="10"/>
        <color rgb="FFC9211E"/>
        <rFont val="Arial"/>
        <family val="2"/>
        <charset val="1"/>
      </rPr>
      <t xml:space="preserve">VOOR</t>
    </r>
    <r>
      <rPr>
        <sz val="10"/>
        <rFont val="Arial"/>
        <family val="2"/>
        <charset val="1"/>
      </rPr>
      <t xml:space="preserve">-, en </t>
    </r>
    <r>
      <rPr>
        <b val="true"/>
        <sz val="10"/>
        <color rgb="FFC9211E"/>
        <rFont val="Arial"/>
        <family val="2"/>
        <charset val="1"/>
      </rPr>
      <t xml:space="preserve">ACHTER</t>
    </r>
    <r>
      <rPr>
        <sz val="10"/>
        <rFont val="Arial"/>
        <family val="2"/>
        <charset val="1"/>
      </rPr>
      <t xml:space="preserve"> letter speler</t>
    </r>
  </si>
  <si>
    <t xml:space="preserve">invullen</t>
  </si>
  <si>
    <t xml:space="preserve">Geen speler = n/a</t>
  </si>
  <si>
    <t xml:space="preserve">1e wedsstrijd van die datum</t>
  </si>
  <si>
    <t xml:space="preserve">2e wedsstrijd van die datum</t>
  </si>
  <si>
    <t xml:space="preserve">3e wedsstrijd van die datum</t>
  </si>
  <si>
    <t xml:space="preserve">Aantal wedstrijden die datum</t>
  </si>
  <si>
    <t xml:space="preserve">TOTAAL</t>
  </si>
  <si>
    <t xml:space="preserve">TOTAAL aantal wedstrijden gespeeld</t>
  </si>
  <si>
    <t xml:space="preserve">formule</t>
  </si>
  <si>
    <t xml:space="preserve">Gemiddeld aantal punten die datum</t>
  </si>
  <si>
    <t xml:space="preserve">#### = geen stand ingevuld</t>
  </si>
  <si>
    <t xml:space="preserve">Handicap die datum</t>
  </si>
  <si>
    <t xml:space="preserve">Correctie HCP voor volgende datum</t>
  </si>
  <si>
    <t xml:space="preserve">Nieuwe Handicap voor volgende datum</t>
  </si>
  <si>
    <t xml:space="preserve">Totaal gespeelde wedstrijden</t>
  </si>
  <si>
    <t xml:space="preserve">STAND</t>
  </si>
  <si>
    <t xml:space="preserve">STAND </t>
  </si>
  <si>
    <t xml:space="preserve">Gespeeld</t>
  </si>
  <si>
    <t xml:space="preserve">Punten</t>
  </si>
  <si>
    <t xml:space="preserve">Opmerking:</t>
  </si>
  <si>
    <t xml:space="preserve">#DELING.DOOR.(0)!</t>
  </si>
  <si>
    <r>
      <rPr>
        <b val="true"/>
        <sz val="10"/>
        <color rgb="FFC9211E"/>
        <rFont val="Arial"/>
        <family val="0"/>
        <charset val="1"/>
      </rPr>
      <t xml:space="preserve"> </t>
    </r>
    <r>
      <rPr>
        <sz val="10"/>
        <rFont val="Arial"/>
        <family val="0"/>
        <charset val="1"/>
      </rPr>
      <t xml:space="preserve">Betekent nog geen invoer</t>
    </r>
  </si>
  <si>
    <t xml:space="preserve">   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</si>
  <si>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</si>
  <si>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</si>
  <si>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</si>
  <si>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</si>
  <si>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</si>
  <si>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</si>
  <si>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</si>
  <si>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</si>
  <si>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I</t>
  </si>
  <si>
    <t xml:space="preserve">J</t>
  </si>
  <si>
    <t xml:space="preserve">K</t>
  </si>
  <si>
    <t xml:space="preserve">L</t>
  </si>
  <si>
    <t xml:space="preserve">NAAM</t>
  </si>
  <si>
    <t xml:space="preserve">uitslag</t>
  </si>
  <si>
    <t xml:space="preserve">Uitslag na hcp verrekening</t>
  </si>
  <si>
    <t xml:space="preserve">winnaar</t>
  </si>
  <si>
    <t xml:space="preserve">wb</t>
  </si>
  <si>
    <t xml:space="preserve">"=ALS(B4=E4;"n/a";ALS(K4&gt;J4;F4;ALS(J4&gt;K4;C4;ALS(J4=K4;"GELIJK"))))"</t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</si>
  <si>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19/09/2023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</si>
  <si>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2e</t>
    </r>
    <r>
      <rPr>
        <b val="true"/>
        <u val="single"/>
        <sz val="12"/>
        <rFont val="Calibri"/>
        <family val="2"/>
        <charset val="1"/>
      </rPr>
      <t xml:space="preserve"> ronde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</si>
  <si>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3e</t>
    </r>
    <r>
      <rPr>
        <b val="true"/>
        <u val="single"/>
        <sz val="12"/>
        <rFont val="Calibri"/>
        <family val="2"/>
        <charset val="1"/>
      </rPr>
      <t xml:space="preserve"> ronde</t>
    </r>
  </si>
  <si>
    <t xml:space="preserve">Gew.</t>
  </si>
  <si>
    <t xml:space="preserve">DAG PUNTEN</t>
  </si>
  <si>
    <t xml:space="preserve">PNT.</t>
  </si>
  <si>
    <t xml:space="preserve">HCP New</t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</si>
  <si>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17/10/2023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</si>
  <si>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21/11/2023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</si>
  <si>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19/12/2023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</si>
  <si>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16/01/2024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</si>
  <si>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20/02/2024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</si>
  <si>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19/03/2024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</si>
  <si>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16/04/2024</t>
    </r>
  </si>
  <si>
    <r>
      <rPr>
        <b val="true"/>
        <u val="single"/>
        <vertAlign val="superscript"/>
        <sz val="12"/>
        <rFont val="Calibri"/>
        <family val="2"/>
        <charset val="1"/>
      </rPr>
      <t xml:space="preserve">1e</t>
    </r>
    <r>
      <rPr>
        <b val="true"/>
        <u val="single"/>
        <sz val="12"/>
        <rFont val="Calibri"/>
        <family val="2"/>
        <charset val="1"/>
      </rPr>
      <t xml:space="preserve"> ronde</t>
    </r>
    <r>
      <rPr>
        <b val="true"/>
        <u val="single"/>
        <vertAlign val="superscript"/>
        <sz val="12"/>
        <rFont val="Calibri"/>
        <family val="2"/>
        <charset val="1"/>
      </rPr>
      <t xml:space="preserve"> 21/05/2024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</si>
</sst>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m"/>
    <numFmt numFmtId="166" formatCode="General"/>
    <numFmt numFmtId="167" formatCode="0_ ;[RED]\-0\ "/>
    <numFmt numFmtId="168" formatCode="0"/>
    <numFmt numFmtId="169" formatCode="d/m/yyyy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C9211E"/>
      <name val="Arial"/>
      <family val="0"/>
      <charset val="1"/>
    </font>
    <font>
      <sz val="10"/>
      <name val="Arial"/>
      <family val="2"/>
      <charset val="1"/>
    </font>
    <font>
      <b val="true"/>
      <sz val="12"/>
      <name val="Arial"/>
      <family val="0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9"/>
      <name val="Calibri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7"/>
      <name val="Arial"/>
      <family val="2"/>
      <charset val="1"/>
    </font>
    <font>
      <b val="true"/>
      <sz val="9"/>
      <name val="Calibri"/>
      <family val="2"/>
      <charset val="1"/>
    </font>
    <font>
      <b val="true"/>
      <sz val="8"/>
      <name val="Arial"/>
      <family val="2"/>
      <charset val="1"/>
    </font>
    <font>
      <b val="true"/>
      <u val="single"/>
      <sz val="10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name val="Calibri"/>
      <family val="2"/>
      <charset val="1"/>
    </font>
    <font>
      <sz val="12"/>
      <name val="Calibri"/>
      <family val="2"/>
      <charset val="1"/>
    </font>
    <font>
      <b val="true"/>
      <u val="single"/>
      <vertAlign val="superscript"/>
      <sz val="12"/>
      <name val="Calibri"/>
      <family val="2"/>
      <charset val="1"/>
    </font>
    <font>
      <b val="true"/>
      <u val="single"/>
      <sz val="12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9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CCFFFF"/>
      </patternFill>
    </fill>
    <fill>
      <patternFill patternType="solid">
        <fgColor rgb="FFF8CBAD"/>
        <bgColor rgb="FFFFDBB6"/>
      </patternFill>
    </fill>
    <fill>
      <patternFill patternType="solid">
        <fgColor rgb="FFFFDBB6"/>
        <bgColor rgb="FFF8CBAD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7" fillId="5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7" fontId="10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8" fontId="5" fillId="5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left" vertical="bottom" textRotation="0" wrapText="false" indent="0" shrinkToFit="true"/>
      <protection locked="fals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0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0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0" fillId="5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6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6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6" borderId="1" xfId="0" applyFont="true" applyBorder="true" applyAlignment="true" applyProtection="true">
      <alignment horizontal="left" vertical="bottom" textRotation="0" wrapText="false" indent="0" shrinkToFit="true"/>
      <protection locked="fals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DBB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7:S25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24" activeCellId="1" sqref="A30:C30 A24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34.42"/>
    <col collapsed="false" customWidth="false" hidden="false" outlineLevel="0" max="19" min="19" style="1" width="8.71"/>
  </cols>
  <sheetData>
    <row r="7" customFormat="false" ht="18" hidden="false" customHeight="true" outlineLevel="0" collapsed="false">
      <c r="B7" s="2"/>
      <c r="C7" s="3" t="s">
        <v>0</v>
      </c>
      <c r="D7" s="3" t="s">
        <v>1</v>
      </c>
      <c r="E7" s="3" t="s">
        <v>2</v>
      </c>
      <c r="F7" s="3" t="s">
        <v>3</v>
      </c>
      <c r="G7" s="4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R7" s="3" t="s">
        <v>15</v>
      </c>
      <c r="S7" s="5" t="s">
        <v>16</v>
      </c>
    </row>
    <row r="8" customFormat="false" ht="18.75" hidden="false" customHeight="true" outlineLevel="0" collapsed="false">
      <c r="A8" s="6" t="s">
        <v>0</v>
      </c>
      <c r="B8" s="7" t="s">
        <v>17</v>
      </c>
      <c r="C8" s="8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10" t="n">
        <v>1</v>
      </c>
      <c r="P8" s="10"/>
      <c r="Q8" s="10"/>
      <c r="R8" s="10"/>
      <c r="S8" s="5" t="n">
        <f aca="false">+SUM(C8:R8)+(C25)</f>
        <v>3</v>
      </c>
    </row>
    <row r="9" customFormat="false" ht="18.75" hidden="false" customHeight="true" outlineLevel="0" collapsed="false">
      <c r="A9" s="6" t="s">
        <v>1</v>
      </c>
      <c r="B9" s="7" t="s">
        <v>18</v>
      </c>
      <c r="C9" s="9"/>
      <c r="D9" s="8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 t="n">
        <v>1</v>
      </c>
      <c r="Q9" s="10"/>
      <c r="R9" s="10"/>
      <c r="S9" s="5" t="n">
        <f aca="false">+SUM(C9:R9)+(D25)</f>
        <v>3</v>
      </c>
    </row>
    <row r="10" customFormat="false" ht="18.75" hidden="false" customHeight="true" outlineLevel="0" collapsed="false">
      <c r="A10" s="6" t="s">
        <v>2</v>
      </c>
      <c r="B10" s="7" t="s">
        <v>19</v>
      </c>
      <c r="C10" s="9"/>
      <c r="D10" s="9"/>
      <c r="E10" s="8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5" t="n">
        <f aca="false">+SUM(C10:R10)+(E25)</f>
        <v>0</v>
      </c>
    </row>
    <row r="11" customFormat="false" ht="18.75" hidden="false" customHeight="true" outlineLevel="0" collapsed="false">
      <c r="A11" s="6" t="s">
        <v>3</v>
      </c>
      <c r="B11" s="7" t="s">
        <v>20</v>
      </c>
      <c r="C11" s="9" t="n">
        <v>1</v>
      </c>
      <c r="D11" s="9"/>
      <c r="E11" s="9"/>
      <c r="F11" s="8"/>
      <c r="G11" s="9"/>
      <c r="H11" s="9"/>
      <c r="I11" s="9" t="n">
        <v>1</v>
      </c>
      <c r="J11" s="9" t="n">
        <v>1</v>
      </c>
      <c r="K11" s="9"/>
      <c r="L11" s="10"/>
      <c r="M11" s="10"/>
      <c r="N11" s="10"/>
      <c r="O11" s="10"/>
      <c r="P11" s="10"/>
      <c r="Q11" s="10"/>
      <c r="R11" s="10"/>
      <c r="S11" s="5" t="n">
        <f aca="false">+SUM(C11:R11)+(F25)</f>
        <v>3</v>
      </c>
    </row>
    <row r="12" customFormat="false" ht="18.75" hidden="false" customHeight="true" outlineLevel="0" collapsed="false">
      <c r="A12" s="6" t="s">
        <v>4</v>
      </c>
      <c r="B12" s="7" t="s">
        <v>21</v>
      </c>
      <c r="C12" s="9"/>
      <c r="D12" s="9"/>
      <c r="E12" s="9"/>
      <c r="F12" s="9"/>
      <c r="G12" s="8"/>
      <c r="H12" s="9"/>
      <c r="I12" s="9"/>
      <c r="J12" s="9"/>
      <c r="K12" s="9" t="n">
        <v>1</v>
      </c>
      <c r="L12" s="10"/>
      <c r="M12" s="10"/>
      <c r="N12" s="10"/>
      <c r="O12" s="10"/>
      <c r="P12" s="10"/>
      <c r="Q12" s="10"/>
      <c r="R12" s="10"/>
      <c r="S12" s="5" t="n">
        <f aca="false">+SUM(C12:R12)+(G25)</f>
        <v>3</v>
      </c>
    </row>
    <row r="13" customFormat="false" ht="18.75" hidden="false" customHeight="true" outlineLevel="0" collapsed="false">
      <c r="A13" s="6" t="s">
        <v>5</v>
      </c>
      <c r="B13" s="7" t="s">
        <v>22</v>
      </c>
      <c r="C13" s="9"/>
      <c r="D13" s="9"/>
      <c r="E13" s="9"/>
      <c r="F13" s="9"/>
      <c r="G13" s="9" t="n">
        <v>1</v>
      </c>
      <c r="H13" s="8"/>
      <c r="I13" s="9"/>
      <c r="J13" s="9"/>
      <c r="K13" s="9"/>
      <c r="L13" s="10"/>
      <c r="M13" s="10" t="n">
        <v>1</v>
      </c>
      <c r="N13" s="10"/>
      <c r="O13" s="10"/>
      <c r="P13" s="10"/>
      <c r="Q13" s="10"/>
      <c r="R13" s="10"/>
      <c r="S13" s="5" t="n">
        <f aca="false">+SUM(C13:R13)+(H25)</f>
        <v>3</v>
      </c>
    </row>
    <row r="14" customFormat="false" ht="18.75" hidden="false" customHeight="true" outlineLevel="0" collapsed="false">
      <c r="A14" s="6" t="s">
        <v>6</v>
      </c>
      <c r="B14" s="7" t="s">
        <v>23</v>
      </c>
      <c r="C14" s="9"/>
      <c r="D14" s="9"/>
      <c r="E14" s="9"/>
      <c r="F14" s="9"/>
      <c r="G14" s="9"/>
      <c r="H14" s="11"/>
      <c r="I14" s="8"/>
      <c r="J14" s="9"/>
      <c r="K14" s="9" t="n">
        <v>1</v>
      </c>
      <c r="L14" s="10"/>
      <c r="M14" s="10"/>
      <c r="N14" s="10"/>
      <c r="O14" s="10"/>
      <c r="P14" s="10"/>
      <c r="Q14" s="10"/>
      <c r="R14" s="10"/>
      <c r="S14" s="5" t="n">
        <f aca="false">+SUM(C14:R14)+(I25)</f>
        <v>2</v>
      </c>
    </row>
    <row r="15" customFormat="false" ht="18.75" hidden="false" customHeight="true" outlineLevel="0" collapsed="false">
      <c r="A15" s="6" t="s">
        <v>7</v>
      </c>
      <c r="B15" s="7" t="s">
        <v>24</v>
      </c>
      <c r="C15" s="9"/>
      <c r="D15" s="9"/>
      <c r="E15" s="9"/>
      <c r="F15" s="9"/>
      <c r="G15" s="9"/>
      <c r="H15" s="9"/>
      <c r="I15" s="11"/>
      <c r="J15" s="8"/>
      <c r="K15" s="9"/>
      <c r="L15" s="10"/>
      <c r="M15" s="10"/>
      <c r="N15" s="10"/>
      <c r="O15" s="10" t="n">
        <v>1</v>
      </c>
      <c r="P15" s="10" t="n">
        <v>1</v>
      </c>
      <c r="Q15" s="10"/>
      <c r="R15" s="10"/>
      <c r="S15" s="5" t="n">
        <f aca="false">+SUM(C15:R15)+(J25)</f>
        <v>3</v>
      </c>
    </row>
    <row r="16" customFormat="false" ht="18.75" hidden="false" customHeight="true" outlineLevel="0" collapsed="false">
      <c r="A16" s="6" t="s">
        <v>8</v>
      </c>
      <c r="B16" s="7" t="s">
        <v>25</v>
      </c>
      <c r="C16" s="10"/>
      <c r="D16" s="10"/>
      <c r="E16" s="10"/>
      <c r="F16" s="10"/>
      <c r="G16" s="10"/>
      <c r="H16" s="10"/>
      <c r="I16" s="10"/>
      <c r="J16" s="12"/>
      <c r="K16" s="13"/>
      <c r="L16" s="10"/>
      <c r="M16" s="10"/>
      <c r="N16" s="10"/>
      <c r="O16" s="10"/>
      <c r="P16" s="10"/>
      <c r="Q16" s="10"/>
      <c r="R16" s="10"/>
      <c r="S16" s="5" t="n">
        <f aca="false">+SUM(C16:R16)+(K25)</f>
        <v>2</v>
      </c>
    </row>
    <row r="17" customFormat="false" ht="18.75" hidden="false" customHeight="true" outlineLevel="0" collapsed="false">
      <c r="A17" s="6" t="s">
        <v>9</v>
      </c>
      <c r="B17" s="7" t="s">
        <v>26</v>
      </c>
      <c r="C17" s="10"/>
      <c r="D17" s="10"/>
      <c r="E17" s="10"/>
      <c r="F17" s="10"/>
      <c r="G17" s="10" t="s">
        <v>27</v>
      </c>
      <c r="H17" s="10"/>
      <c r="I17" s="10"/>
      <c r="J17" s="10"/>
      <c r="K17" s="12"/>
      <c r="L17" s="13"/>
      <c r="M17" s="10"/>
      <c r="N17" s="10"/>
      <c r="O17" s="10"/>
      <c r="P17" s="10"/>
      <c r="Q17" s="10"/>
      <c r="R17" s="10"/>
      <c r="S17" s="5" t="n">
        <f aca="false">+SUM(C17:R17)+(L25)</f>
        <v>0</v>
      </c>
    </row>
    <row r="18" customFormat="false" ht="18.75" hidden="false" customHeight="true" outlineLevel="0" collapsed="false">
      <c r="A18" s="6" t="s">
        <v>10</v>
      </c>
      <c r="B18" s="7" t="s">
        <v>28</v>
      </c>
      <c r="C18" s="9"/>
      <c r="D18" s="9"/>
      <c r="E18" s="9"/>
      <c r="F18" s="9"/>
      <c r="G18" s="9" t="n">
        <v>1</v>
      </c>
      <c r="H18" s="9"/>
      <c r="I18" s="9"/>
      <c r="J18" s="11"/>
      <c r="K18" s="9"/>
      <c r="L18" s="12"/>
      <c r="M18" s="13"/>
      <c r="N18" s="10"/>
      <c r="O18" s="10"/>
      <c r="P18" s="10"/>
      <c r="Q18" s="10"/>
      <c r="R18" s="10"/>
      <c r="S18" s="5" t="n">
        <f aca="false">+SUM(C18:R18)+(M25)</f>
        <v>3</v>
      </c>
    </row>
    <row r="19" customFormat="false" ht="18.75" hidden="false" customHeight="true" outlineLevel="0" collapsed="false">
      <c r="A19" s="6" t="s">
        <v>11</v>
      </c>
      <c r="B19" s="7" t="s">
        <v>29</v>
      </c>
      <c r="C19" s="9"/>
      <c r="D19" s="9"/>
      <c r="E19" s="9"/>
      <c r="F19" s="9"/>
      <c r="G19" s="9"/>
      <c r="H19" s="9"/>
      <c r="I19" s="9"/>
      <c r="J19" s="9"/>
      <c r="K19" s="11"/>
      <c r="L19" s="10"/>
      <c r="M19" s="12"/>
      <c r="N19" s="13"/>
      <c r="O19" s="10"/>
      <c r="P19" s="10"/>
      <c r="Q19" s="10"/>
      <c r="R19" s="10"/>
      <c r="S19" s="5" t="n">
        <f aca="false">+SUM(C19:R19)+(N25)</f>
        <v>0</v>
      </c>
    </row>
    <row r="20" customFormat="false" ht="18.75" hidden="false" customHeight="true" outlineLevel="0" collapsed="false">
      <c r="A20" s="6" t="s">
        <v>12</v>
      </c>
      <c r="B20" s="7" t="s">
        <v>30</v>
      </c>
      <c r="C20" s="10"/>
      <c r="D20" s="10" t="n"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3"/>
      <c r="P20" s="10"/>
      <c r="Q20" s="10"/>
      <c r="R20" s="10"/>
      <c r="S20" s="5" t="n">
        <f aca="false">+SUM(C20:R20)+(O25)</f>
        <v>3</v>
      </c>
    </row>
    <row r="21" customFormat="false" ht="18.75" hidden="false" customHeight="true" outlineLevel="0" collapsed="false">
      <c r="A21" s="6" t="s">
        <v>13</v>
      </c>
      <c r="B21" s="14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 t="n">
        <v>1</v>
      </c>
      <c r="N21" s="10"/>
      <c r="O21" s="10"/>
      <c r="P21" s="13"/>
      <c r="Q21" s="10"/>
      <c r="R21" s="10"/>
      <c r="S21" s="5" t="n">
        <f aca="false">+SUM(C21:R21)+(P25)</f>
        <v>3</v>
      </c>
    </row>
    <row r="22" customFormat="false" ht="18.75" hidden="false" customHeight="true" outlineLevel="0" collapsed="false">
      <c r="A22" s="6" t="s">
        <v>14</v>
      </c>
      <c r="B22" s="14" t="s">
        <v>32</v>
      </c>
      <c r="C22" s="10" t="n">
        <v>1</v>
      </c>
      <c r="D22" s="10" t="n">
        <v>1</v>
      </c>
      <c r="E22" s="10"/>
      <c r="F22" s="10"/>
      <c r="G22" s="10"/>
      <c r="H22" s="10" t="n">
        <v>1</v>
      </c>
      <c r="I22" s="10"/>
      <c r="J22" s="10"/>
      <c r="K22" s="10"/>
      <c r="L22" s="10"/>
      <c r="M22" s="10"/>
      <c r="N22" s="10"/>
      <c r="O22" s="10"/>
      <c r="P22" s="10"/>
      <c r="Q22" s="13"/>
      <c r="R22" s="10"/>
      <c r="S22" s="5" t="n">
        <f aca="false">+SUM(C22:R22)+(Q25)</f>
        <v>3</v>
      </c>
    </row>
    <row r="23" customFormat="false" ht="18.75" hidden="false" customHeight="true" outlineLevel="0" collapsed="false">
      <c r="A23" s="6" t="s">
        <v>15</v>
      </c>
      <c r="B23" s="14" t="s">
        <v>33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/>
      <c r="S23" s="5" t="n">
        <f aca="false">+SUM(C23:R23)+(R25)</f>
        <v>0</v>
      </c>
    </row>
    <row r="24" customFormat="false" ht="12.75" hidden="false" customHeight="false" outlineLevel="0" collapsed="false">
      <c r="A24" s="15" t="s">
        <v>34</v>
      </c>
      <c r="B24" s="16" t="s">
        <v>35</v>
      </c>
    </row>
    <row r="25" customFormat="false" ht="12.75" hidden="true" customHeight="false" outlineLevel="0" collapsed="false">
      <c r="C25" s="1" t="n">
        <f aca="false">+SUM(C8:C23)</f>
        <v>2</v>
      </c>
      <c r="D25" s="1" t="n">
        <f aca="false">+SUM(D8:D23)</f>
        <v>2</v>
      </c>
      <c r="E25" s="1" t="n">
        <f aca="false">+SUM(E8:E23)</f>
        <v>0</v>
      </c>
      <c r="F25" s="1" t="n">
        <f aca="false">+SUM(F8:F23)</f>
        <v>0</v>
      </c>
      <c r="G25" s="1" t="n">
        <f aca="false">+SUM(G8:G23)</f>
        <v>2</v>
      </c>
      <c r="H25" s="1" t="n">
        <f aca="false">+SUM(H8:H23)</f>
        <v>1</v>
      </c>
      <c r="I25" s="1" t="n">
        <f aca="false">+SUM(I8:I23)</f>
        <v>1</v>
      </c>
      <c r="J25" s="1" t="n">
        <f aca="false">+SUM(J8:J23)</f>
        <v>1</v>
      </c>
      <c r="K25" s="1" t="n">
        <f aca="false">+SUM(K8:K23)</f>
        <v>2</v>
      </c>
      <c r="L25" s="1" t="n">
        <f aca="false">+SUM(L8:L23)</f>
        <v>0</v>
      </c>
      <c r="M25" s="1" t="n">
        <f aca="false">+SUM(M8:M23)</f>
        <v>2</v>
      </c>
      <c r="N25" s="1" t="n">
        <f aca="false">+SUM(N8:N23)</f>
        <v>0</v>
      </c>
      <c r="O25" s="1" t="n">
        <f aca="false">+SUM(O8:O23)</f>
        <v>2</v>
      </c>
      <c r="P25" s="1" t="n">
        <f aca="false">+SUM(P8:P23)</f>
        <v>2</v>
      </c>
      <c r="Q25" s="1" t="n">
        <f aca="false">+SUM(Q8:Q23)</f>
        <v>0</v>
      </c>
      <c r="R25" s="1" t="n">
        <f aca="false">+SUM(R8:R23)</f>
        <v>0</v>
      </c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5" min="5" style="0" width="17.71"/>
    <col collapsed="false" customWidth="true" hidden="false" outlineLevel="0" max="10" min="9" style="0" width="11"/>
    <col collapsed="false" customWidth="true" hidden="false" outlineLevel="0" max="11" min="11" style="0" width="18.14"/>
  </cols>
  <sheetData>
    <row r="1" customFormat="false" ht="18" hidden="false" customHeight="false" outlineLevel="0" collapsed="false">
      <c r="B1" s="104" t="s">
        <v>104</v>
      </c>
      <c r="C1" s="104"/>
      <c r="D1" s="104"/>
      <c r="E1" s="109"/>
      <c r="F1" s="106"/>
    </row>
    <row r="2" customFormat="false" ht="21" hidden="false" customHeight="true" outlineLevel="0" collapsed="false">
      <c r="A2" s="126" t="s">
        <v>37</v>
      </c>
      <c r="B2" s="92" t="s">
        <v>87</v>
      </c>
      <c r="C2" s="92" t="s">
        <v>44</v>
      </c>
      <c r="D2" s="126" t="s">
        <v>37</v>
      </c>
      <c r="E2" s="92" t="s">
        <v>87</v>
      </c>
      <c r="F2" s="92" t="s">
        <v>44</v>
      </c>
      <c r="G2" s="126" t="s">
        <v>88</v>
      </c>
      <c r="H2" s="126" t="s">
        <v>88</v>
      </c>
      <c r="I2" s="92" t="s">
        <v>89</v>
      </c>
      <c r="J2" s="92" t="s">
        <v>89</v>
      </c>
      <c r="K2" s="92" t="s">
        <v>90</v>
      </c>
    </row>
    <row r="3" customFormat="false" ht="15.75" hidden="false" customHeight="false" outlineLevel="0" collapsed="false">
      <c r="A3" s="66"/>
      <c r="B3" s="95" t="e">
        <f aca="false">VLOOKUP(A3,SCHEMA!A:J,2,FALSE())</f>
        <v>#N/A</v>
      </c>
      <c r="C3" s="96" t="e">
        <f aca="false">VLOOKUP(A3,Handicap!A:J,10,FALSE())</f>
        <v>#N/A</v>
      </c>
      <c r="D3" s="127"/>
      <c r="E3" s="95" t="e">
        <f aca="false">VLOOKUP(D3,SCHEMA!A:B,2,FALSE())</f>
        <v>#N/A</v>
      </c>
      <c r="F3" s="96" t="e">
        <f aca="false">VLOOKUP(D3,Handicap!A:J,10,FALSE())</f>
        <v>#N/A</v>
      </c>
      <c r="G3" s="128"/>
      <c r="H3" s="128"/>
      <c r="I3" s="107" t="e">
        <f aca="false">+G3/C3*100</f>
        <v>#N/A</v>
      </c>
      <c r="J3" s="107" t="e">
        <f aca="false">+H3/F3*100</f>
        <v>#N/A</v>
      </c>
      <c r="K3" s="99" t="str">
        <f aca="false">IF(A3=D3,"n/a",IF(I3=J3,"GELIJK",IF(I3&gt;J3,B3,E3)))</f>
        <v>n/a</v>
      </c>
    </row>
    <row r="4" customFormat="false" ht="15.75" hidden="false" customHeight="false" outlineLevel="0" collapsed="false">
      <c r="A4" s="66"/>
      <c r="B4" s="95" t="e">
        <f aca="false">VLOOKUP(A4,SCHEMA!A:B,2,FALSE())</f>
        <v>#N/A</v>
      </c>
      <c r="C4" s="96" t="e">
        <f aca="false">VLOOKUP(A4,Handicap!A:J,10,FALSE())</f>
        <v>#N/A</v>
      </c>
      <c r="D4" s="127"/>
      <c r="E4" s="95" t="e">
        <f aca="false">VLOOKUP(D4,SCHEMA!A:B,2,FALSE())</f>
        <v>#N/A</v>
      </c>
      <c r="F4" s="96" t="e">
        <f aca="false">VLOOKUP(D4,Handicap!A:J,10,FALSE())</f>
        <v>#N/A</v>
      </c>
      <c r="G4" s="128"/>
      <c r="H4" s="128"/>
      <c r="I4" s="107" t="e">
        <f aca="false">+G4/C4*100</f>
        <v>#N/A</v>
      </c>
      <c r="J4" s="107" t="e">
        <f aca="false">+H4/F4*100</f>
        <v>#N/A</v>
      </c>
      <c r="K4" s="99" t="str">
        <f aca="false">IF(A4=D4,"n/a",IF(I4=J4,"GELIJK",IF(I4&gt;J4,B4,E4)))</f>
        <v>n/a</v>
      </c>
    </row>
    <row r="5" customFormat="false" ht="15.75" hidden="false" customHeight="false" outlineLevel="0" collapsed="false">
      <c r="A5" s="66"/>
      <c r="B5" s="95" t="e">
        <f aca="false">VLOOKUP(A5,SCHEMA!A:B,2,FALSE())</f>
        <v>#N/A</v>
      </c>
      <c r="C5" s="96" t="e">
        <f aca="false">VLOOKUP(A5,Handicap!A:J,10,FALSE())</f>
        <v>#N/A</v>
      </c>
      <c r="D5" s="127"/>
      <c r="E5" s="95" t="e">
        <f aca="false">VLOOKUP(D5,SCHEMA!A:B,2,FALSE())</f>
        <v>#N/A</v>
      </c>
      <c r="F5" s="96" t="e">
        <f aca="false">VLOOKUP(D5,Handicap!A:J,10,FALSE())</f>
        <v>#N/A</v>
      </c>
      <c r="G5" s="128"/>
      <c r="H5" s="128"/>
      <c r="I5" s="107" t="e">
        <f aca="false">+G5/C5*100</f>
        <v>#N/A</v>
      </c>
      <c r="J5" s="107" t="e">
        <f aca="false">+H5/F5*100</f>
        <v>#N/A</v>
      </c>
      <c r="K5" s="99" t="str">
        <f aca="false">IF(A5=D5,"n/a",IF(I5=J5,"GELIJK",IF(I5&gt;J5,B5,E5)))</f>
        <v>n/a</v>
      </c>
    </row>
    <row r="6" customFormat="false" ht="15.75" hidden="false" customHeight="false" outlineLevel="0" collapsed="false">
      <c r="A6" s="66"/>
      <c r="B6" s="95" t="e">
        <f aca="false">VLOOKUP(A6,SCHEMA!A:B,2,FALSE())</f>
        <v>#N/A</v>
      </c>
      <c r="C6" s="96" t="e">
        <f aca="false">VLOOKUP(A6,Handicap!A:J,10,FALSE())</f>
        <v>#N/A</v>
      </c>
      <c r="D6" s="127"/>
      <c r="E6" s="95" t="e">
        <f aca="false">VLOOKUP(D6,SCHEMA!A:B,2,FALSE())</f>
        <v>#N/A</v>
      </c>
      <c r="F6" s="96" t="e">
        <f aca="false">VLOOKUP(D6,Handicap!A:J,10,FALSE())</f>
        <v>#N/A</v>
      </c>
      <c r="G6" s="128"/>
      <c r="H6" s="128"/>
      <c r="I6" s="107" t="e">
        <f aca="false">+G6/C6*100</f>
        <v>#N/A</v>
      </c>
      <c r="J6" s="107" t="e">
        <f aca="false">+H6/F6*100</f>
        <v>#N/A</v>
      </c>
      <c r="K6" s="99" t="str">
        <f aca="false">IF(A6=D6,"n/a",IF(I6=J6,"GELIJK",IF(I6&gt;J6,B6,E6)))</f>
        <v>n/a</v>
      </c>
    </row>
    <row r="7" customFormat="false" ht="15.75" hidden="false" customHeight="false" outlineLevel="0" collapsed="false">
      <c r="A7" s="66"/>
      <c r="B7" s="95" t="e">
        <f aca="false">VLOOKUP(A7,SCHEMA!A:B,2,FALSE())</f>
        <v>#N/A</v>
      </c>
      <c r="C7" s="96" t="e">
        <f aca="false">VLOOKUP(A7,Handicap!A:J,10,FALSE())</f>
        <v>#N/A</v>
      </c>
      <c r="D7" s="127"/>
      <c r="E7" s="95" t="e">
        <f aca="false">VLOOKUP(D7,SCHEMA!A:B,2,FALSE())</f>
        <v>#N/A</v>
      </c>
      <c r="F7" s="96" t="e">
        <f aca="false">VLOOKUP(D7,Handicap!A:J,10,FALSE())</f>
        <v>#N/A</v>
      </c>
      <c r="G7" s="128"/>
      <c r="H7" s="128"/>
      <c r="I7" s="107" t="e">
        <f aca="false">+G7/C7*100</f>
        <v>#N/A</v>
      </c>
      <c r="J7" s="107" t="e">
        <f aca="false">+H7/F7*100</f>
        <v>#N/A</v>
      </c>
      <c r="K7" s="99" t="str">
        <f aca="false">IF(A7=D7,"n/a",IF(I7=J7,"GELIJK",IF(I7&gt;J7,B7,E7)))</f>
        <v>n/a</v>
      </c>
    </row>
    <row r="8" customFormat="false" ht="15.75" hidden="false" customHeight="false" outlineLevel="0" collapsed="false">
      <c r="A8" s="66"/>
      <c r="B8" s="95" t="e">
        <f aca="false">VLOOKUP(A8,SCHEMA!A:B,2,FALSE())</f>
        <v>#N/A</v>
      </c>
      <c r="C8" s="96" t="e">
        <f aca="false">VLOOKUP(A8,Handicap!A:J,10,FALSE())</f>
        <v>#N/A</v>
      </c>
      <c r="D8" s="127"/>
      <c r="E8" s="95" t="e">
        <f aca="false">VLOOKUP(D8,SCHEMA!A:B,2,FALSE())</f>
        <v>#N/A</v>
      </c>
      <c r="F8" s="96" t="e">
        <f aca="false">VLOOKUP(D8,Handicap!A:J,10,FALSE())</f>
        <v>#N/A</v>
      </c>
      <c r="G8" s="128"/>
      <c r="H8" s="128"/>
      <c r="I8" s="107" t="e">
        <f aca="false">+G8/C8*100</f>
        <v>#N/A</v>
      </c>
      <c r="J8" s="107" t="e">
        <f aca="false">+H8/F8*100</f>
        <v>#N/A</v>
      </c>
      <c r="K8" s="99" t="str">
        <f aca="false">IF(A8=D8,"n/a",IF(I8=J8,"GELIJK",IF(I8&gt;J8,B8,E8)))</f>
        <v>n/a</v>
      </c>
    </row>
    <row r="9" customFormat="false" ht="15.75" hidden="false" customHeight="false" outlineLevel="0" collapsed="false">
      <c r="A9" s="39"/>
      <c r="B9" s="95" t="e">
        <f aca="false">VLOOKUP(A9,SCHEMA!A:B,2,FALSE())</f>
        <v>#N/A</v>
      </c>
      <c r="C9" s="96" t="e">
        <f aca="false">VLOOKUP(A9,Handicap!A:J,10,FALSE())</f>
        <v>#N/A</v>
      </c>
      <c r="D9" s="127"/>
      <c r="E9" s="95" t="e">
        <f aca="false">VLOOKUP(D9,SCHEMA!A:B,2,FALSE())</f>
        <v>#N/A</v>
      </c>
      <c r="F9" s="96" t="e">
        <f aca="false">VLOOKUP(D9,Handicap!A:J,10,FALSE())</f>
        <v>#N/A</v>
      </c>
      <c r="G9" s="128"/>
      <c r="H9" s="128"/>
      <c r="I9" s="107" t="e">
        <f aca="false">+G9/C9*100</f>
        <v>#N/A</v>
      </c>
      <c r="J9" s="107" t="e">
        <f aca="false">+H9/F9*100</f>
        <v>#N/A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B10" s="109" t="s">
        <v>94</v>
      </c>
      <c r="C10" s="106"/>
      <c r="E10" s="109"/>
      <c r="F10" s="106"/>
    </row>
    <row r="11" customFormat="false" ht="21" hidden="false" customHeight="true" outlineLevel="0" collapsed="false">
      <c r="A11" s="126" t="s">
        <v>37</v>
      </c>
      <c r="B11" s="92" t="s">
        <v>87</v>
      </c>
      <c r="C11" s="92" t="s">
        <v>44</v>
      </c>
      <c r="D11" s="126" t="s">
        <v>37</v>
      </c>
      <c r="E11" s="92" t="s">
        <v>87</v>
      </c>
      <c r="F11" s="92" t="s">
        <v>44</v>
      </c>
      <c r="G11" s="126" t="s">
        <v>88</v>
      </c>
      <c r="H11" s="126" t="s">
        <v>88</v>
      </c>
      <c r="I11" s="92" t="s">
        <v>89</v>
      </c>
      <c r="J11" s="92" t="s">
        <v>89</v>
      </c>
      <c r="K11" s="92" t="s">
        <v>90</v>
      </c>
    </row>
    <row r="12" customFormat="false" ht="15.75" hidden="false" customHeight="false" outlineLevel="0" collapsed="false">
      <c r="A12" s="66"/>
      <c r="B12" s="95" t="e">
        <f aca="false">VLOOKUP(A12,SCHEMA!A:B,2,FALSE())</f>
        <v>#N/A</v>
      </c>
      <c r="C12" s="96" t="e">
        <f aca="false">VLOOKUP(A12,Handicap!A:J,10,FALSE())</f>
        <v>#N/A</v>
      </c>
      <c r="D12" s="66"/>
      <c r="E12" s="95" t="e">
        <f aca="false">VLOOKUP(D12,SCHEMA!A:B,2,FALSE())</f>
        <v>#N/A</v>
      </c>
      <c r="F12" s="96" t="e">
        <f aca="false">VLOOKUP(D12,Handicap!A:J,10,FALSE())</f>
        <v>#N/A</v>
      </c>
      <c r="G12" s="128"/>
      <c r="H12" s="128"/>
      <c r="I12" s="107" t="e">
        <f aca="false">+G12/C12*100</f>
        <v>#N/A</v>
      </c>
      <c r="J12" s="107" t="e">
        <f aca="false">+H12/F12*100</f>
        <v>#N/A</v>
      </c>
      <c r="K12" s="99" t="str">
        <f aca="false">IF(A12=D12,"n/a",IF(I12=J12,"GELIJK",IF(I12&gt;J12,B12,E12)))</f>
        <v>n/a</v>
      </c>
    </row>
    <row r="13" customFormat="false" ht="16.5" hidden="false" customHeight="true" outlineLevel="0" collapsed="false">
      <c r="A13" s="66"/>
      <c r="B13" s="95" t="e">
        <f aca="false">VLOOKUP(A13,SCHEMA!A:B,2,FALSE())</f>
        <v>#N/A</v>
      </c>
      <c r="C13" s="96" t="e">
        <f aca="false">VLOOKUP(A13,Handicap!A:J,10,FALSE())</f>
        <v>#N/A</v>
      </c>
      <c r="D13" s="66"/>
      <c r="E13" s="95" t="e">
        <f aca="false">VLOOKUP(D13,SCHEMA!A:B,2,FALSE())</f>
        <v>#N/A</v>
      </c>
      <c r="F13" s="96" t="e">
        <f aca="false">VLOOKUP(D13,Handicap!A:J,10,FALSE())</f>
        <v>#N/A</v>
      </c>
      <c r="G13" s="128"/>
      <c r="H13" s="128"/>
      <c r="I13" s="107" t="e">
        <f aca="false">+G13/C13*100</f>
        <v>#N/A</v>
      </c>
      <c r="J13" s="107" t="e">
        <f aca="false">+H13/F13*100</f>
        <v>#N/A</v>
      </c>
      <c r="K13" s="99" t="str">
        <f aca="false">IF(A13=D13,"n/a",IF(I13=J13,"GELIJK",IF(I13&gt;J13,B13,E13)))</f>
        <v>n/a</v>
      </c>
    </row>
    <row r="14" customFormat="false" ht="15.75" hidden="false" customHeight="false" outlineLevel="0" collapsed="false">
      <c r="A14" s="66"/>
      <c r="B14" s="95" t="e">
        <f aca="false">VLOOKUP(A14,SCHEMA!A:B,2,FALSE())</f>
        <v>#N/A</v>
      </c>
      <c r="C14" s="96" t="e">
        <f aca="false">VLOOKUP(A14,Handicap!A:J,10,FALSE())</f>
        <v>#N/A</v>
      </c>
      <c r="D14" s="66"/>
      <c r="E14" s="95" t="e">
        <f aca="false">VLOOKUP(D14,SCHEMA!A:B,2,FALSE())</f>
        <v>#N/A</v>
      </c>
      <c r="F14" s="96" t="e">
        <f aca="false">VLOOKUP(D14,Handicap!A:J,10,FALSE())</f>
        <v>#N/A</v>
      </c>
      <c r="G14" s="128"/>
      <c r="H14" s="128"/>
      <c r="I14" s="107" t="e">
        <f aca="false">+G14/C14*100</f>
        <v>#N/A</v>
      </c>
      <c r="J14" s="107" t="e">
        <f aca="false">+H14/F14*100</f>
        <v>#N/A</v>
      </c>
      <c r="K14" s="99" t="str">
        <f aca="false">IF(A14=D14,"n/a",IF(I14=J14,"GELIJK",IF(I14&gt;J14,B14,E14)))</f>
        <v>n/a</v>
      </c>
    </row>
    <row r="15" customFormat="false" ht="15.75" hidden="false" customHeight="false" outlineLevel="0" collapsed="false">
      <c r="A15" s="66"/>
      <c r="B15" s="95" t="e">
        <f aca="false">VLOOKUP(A15,SCHEMA!A:B,2,FALSE())</f>
        <v>#N/A</v>
      </c>
      <c r="C15" s="96" t="e">
        <f aca="false">VLOOKUP(A15,Handicap!A:J,10,FALSE())</f>
        <v>#N/A</v>
      </c>
      <c r="D15" s="66"/>
      <c r="E15" s="95" t="e">
        <f aca="false">VLOOKUP(D15,SCHEMA!A:B,2,FALSE())</f>
        <v>#N/A</v>
      </c>
      <c r="F15" s="96" t="e">
        <f aca="false">VLOOKUP(D15,Handicap!A:J,10,FALSE())</f>
        <v>#N/A</v>
      </c>
      <c r="G15" s="128"/>
      <c r="H15" s="128"/>
      <c r="I15" s="107" t="e">
        <f aca="false">+G15/C15*100</f>
        <v>#N/A</v>
      </c>
      <c r="J15" s="107" t="e">
        <f aca="false">+H15/F15*100</f>
        <v>#N/A</v>
      </c>
      <c r="K15" s="99" t="str">
        <f aca="false">IF(A15=D15,"n/a",IF(I15=J15,"GELIJK",IF(I15&gt;J15,B15,E15)))</f>
        <v>n/a</v>
      </c>
    </row>
    <row r="16" customFormat="false" ht="15.75" hidden="false" customHeight="false" outlineLevel="0" collapsed="false">
      <c r="A16" s="66"/>
      <c r="B16" s="95" t="e">
        <f aca="false">VLOOKUP(A16,SCHEMA!A:B,2,FALSE())</f>
        <v>#N/A</v>
      </c>
      <c r="C16" s="96" t="e">
        <f aca="false">VLOOKUP(A16,Handicap!A:J,10,FALSE())</f>
        <v>#N/A</v>
      </c>
      <c r="D16" s="66"/>
      <c r="E16" s="95" t="e">
        <f aca="false">VLOOKUP(D16,SCHEMA!A:B,2,FALSE())</f>
        <v>#N/A</v>
      </c>
      <c r="F16" s="96" t="e">
        <f aca="false">VLOOKUP(D16,Handicap!A:J,10,FALSE())</f>
        <v>#N/A</v>
      </c>
      <c r="G16" s="128"/>
      <c r="H16" s="128"/>
      <c r="I16" s="107" t="e">
        <f aca="false">+G16/C16*100</f>
        <v>#N/A</v>
      </c>
      <c r="J16" s="107" t="e">
        <f aca="false">+H16/F16*100</f>
        <v>#N/A</v>
      </c>
      <c r="K16" s="99" t="str">
        <f aca="false">IF(A16=D16,"n/a",IF(I16=J16,"GELIJK",IF(I16&gt;J16,B16,E16)))</f>
        <v>n/a</v>
      </c>
    </row>
    <row r="17" customFormat="false" ht="15.75" hidden="false" customHeight="false" outlineLevel="0" collapsed="false">
      <c r="A17" s="66"/>
      <c r="B17" s="95" t="e">
        <f aca="false">VLOOKUP(A17,SCHEMA!A:B,2,FALSE())</f>
        <v>#N/A</v>
      </c>
      <c r="C17" s="96" t="e">
        <f aca="false">VLOOKUP(A17,Handicap!A:J,10,FALSE())</f>
        <v>#N/A</v>
      </c>
      <c r="D17" s="66"/>
      <c r="E17" s="95" t="e">
        <f aca="false">VLOOKUP(D17,SCHEMA!A:B,2,FALSE())</f>
        <v>#N/A</v>
      </c>
      <c r="F17" s="96" t="e">
        <f aca="false">VLOOKUP(D17,Handicap!A:J,10,FALSE())</f>
        <v>#N/A</v>
      </c>
      <c r="G17" s="128"/>
      <c r="H17" s="128"/>
      <c r="I17" s="107" t="e">
        <f aca="false">+G17/C17*100</f>
        <v>#N/A</v>
      </c>
      <c r="J17" s="107" t="e">
        <f aca="false">+H17/F17*100</f>
        <v>#N/A</v>
      </c>
      <c r="K17" s="99" t="str">
        <f aca="false">IF(A17=D17,"n/a",IF(I17=J17,"GELIJK",IF(I17&gt;J17,B17,E17)))</f>
        <v>n/a</v>
      </c>
    </row>
    <row r="18" customFormat="false" ht="15.75" hidden="false" customHeight="false" outlineLevel="0" collapsed="false">
      <c r="A18" s="39"/>
      <c r="B18" s="95" t="e">
        <f aca="false">VLOOKUP(A18,SCHEMA!A:B,2,FALSE())</f>
        <v>#N/A</v>
      </c>
      <c r="C18" s="96" t="e">
        <f aca="false">VLOOKUP(A18,Handicap!A:J,10,FALSE())</f>
        <v>#N/A</v>
      </c>
      <c r="D18" s="39"/>
      <c r="E18" s="95" t="e">
        <f aca="false">VLOOKUP(D18,SCHEMA!A:B,2,FALSE())</f>
        <v>#N/A</v>
      </c>
      <c r="F18" s="96" t="e">
        <f aca="false">VLOOKUP(D18,Handicap!A:J,10,FALSE())</f>
        <v>#N/A</v>
      </c>
      <c r="G18" s="129"/>
      <c r="H18" s="129"/>
      <c r="I18" s="107" t="e">
        <f aca="false">+G18/C18*100</f>
        <v>#N/A</v>
      </c>
      <c r="J18" s="107" t="e">
        <f aca="false">+H18/F18*100</f>
        <v>#N/A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B19" s="109" t="s">
        <v>95</v>
      </c>
      <c r="C19" s="106"/>
      <c r="E19" s="109"/>
      <c r="F19" s="106"/>
    </row>
    <row r="20" customFormat="false" ht="21" hidden="false" customHeight="true" outlineLevel="0" collapsed="false">
      <c r="A20" s="126" t="s">
        <v>37</v>
      </c>
      <c r="B20" s="92" t="s">
        <v>87</v>
      </c>
      <c r="C20" s="92" t="s">
        <v>44</v>
      </c>
      <c r="D20" s="126" t="s">
        <v>37</v>
      </c>
      <c r="E20" s="92" t="s">
        <v>87</v>
      </c>
      <c r="F20" s="92" t="s">
        <v>44</v>
      </c>
      <c r="G20" s="126" t="s">
        <v>88</v>
      </c>
      <c r="H20" s="126" t="s">
        <v>88</v>
      </c>
      <c r="I20" s="92" t="s">
        <v>89</v>
      </c>
      <c r="J20" s="92" t="s">
        <v>89</v>
      </c>
      <c r="K20" s="92" t="s">
        <v>90</v>
      </c>
    </row>
    <row r="21" customFormat="false" ht="15.75" hidden="false" customHeight="false" outlineLevel="0" collapsed="false">
      <c r="A21" s="66"/>
      <c r="B21" s="95" t="e">
        <f aca="false">VLOOKUP(A21,SCHEMA!A:B,2,FALSE())</f>
        <v>#N/A</v>
      </c>
      <c r="C21" s="96" t="e">
        <f aca="false">VLOOKUP(A21,Handicap!A:J,10,FALSE())</f>
        <v>#N/A</v>
      </c>
      <c r="D21" s="66"/>
      <c r="E21" s="95" t="e">
        <f aca="false">VLOOKUP(D21,SCHEMA!A:B,2,FALSE())</f>
        <v>#N/A</v>
      </c>
      <c r="F21" s="96" t="e">
        <f aca="false">VLOOKUP(D21,Handicap!A:J,10,FALSE())</f>
        <v>#N/A</v>
      </c>
      <c r="G21" s="128"/>
      <c r="H21" s="128"/>
      <c r="I21" s="107" t="e">
        <f aca="false">+G21/C21*100</f>
        <v>#N/A</v>
      </c>
      <c r="J21" s="107" t="e">
        <f aca="false">+H21/F21*100</f>
        <v>#N/A</v>
      </c>
      <c r="K21" s="99" t="str">
        <f aca="false">IF(A21=D21,"n/a",IF(I21=J21,"GELIJK",IF(I21&gt;J21,B21,E21)))</f>
        <v>n/a</v>
      </c>
    </row>
    <row r="22" customFormat="false" ht="15.75" hidden="false" customHeight="false" outlineLevel="0" collapsed="false">
      <c r="A22" s="66"/>
      <c r="B22" s="95" t="e">
        <f aca="false">VLOOKUP(A22,SCHEMA!A:B,2,FALSE())</f>
        <v>#N/A</v>
      </c>
      <c r="C22" s="96" t="e">
        <f aca="false">VLOOKUP(A22,Handicap!A:J,10,FALSE())</f>
        <v>#N/A</v>
      </c>
      <c r="D22" s="66"/>
      <c r="E22" s="95" t="e">
        <f aca="false">VLOOKUP(D22,SCHEMA!A:B,2,FALSE())</f>
        <v>#N/A</v>
      </c>
      <c r="F22" s="96" t="e">
        <f aca="false">VLOOKUP(D22,Handicap!A:J,10,FALSE())</f>
        <v>#N/A</v>
      </c>
      <c r="G22" s="128"/>
      <c r="H22" s="128"/>
      <c r="I22" s="107" t="e">
        <f aca="false">+G22/C22*100</f>
        <v>#N/A</v>
      </c>
      <c r="J22" s="107" t="e">
        <f aca="false">+H22/F22*100</f>
        <v>#N/A</v>
      </c>
      <c r="K22" s="99" t="str">
        <f aca="false">IF(A22=D22,"n/a",IF(I22=J22,"GELIJK",IF(I22&gt;J22,B22,E22)))</f>
        <v>n/a</v>
      </c>
    </row>
    <row r="23" customFormat="false" ht="15.75" hidden="false" customHeight="false" outlineLevel="0" collapsed="false">
      <c r="A23" s="66"/>
      <c r="B23" s="95" t="e">
        <f aca="false">VLOOKUP(A23,SCHEMA!A:B,2,FALSE())</f>
        <v>#N/A</v>
      </c>
      <c r="C23" s="96" t="e">
        <f aca="false">VLOOKUP(A23,Handicap!A:J,10,FALSE())</f>
        <v>#N/A</v>
      </c>
      <c r="D23" s="66"/>
      <c r="E23" s="95" t="e">
        <f aca="false">VLOOKUP(D23,SCHEMA!A:B,2,FALSE())</f>
        <v>#N/A</v>
      </c>
      <c r="F23" s="96" t="e">
        <f aca="false">VLOOKUP(D23,Handicap!A:J,10,FALSE())</f>
        <v>#N/A</v>
      </c>
      <c r="G23" s="128"/>
      <c r="H23" s="128"/>
      <c r="I23" s="107" t="e">
        <f aca="false">+G23/C23*100</f>
        <v>#N/A</v>
      </c>
      <c r="J23" s="107" t="e">
        <f aca="false">+H23/F23*100</f>
        <v>#N/A</v>
      </c>
      <c r="K23" s="99" t="str">
        <f aca="false">IF(A23=D23,"n/a",IF(I23=J23,"GELIJK",IF(I23&gt;J23,B23,E23)))</f>
        <v>n/a</v>
      </c>
    </row>
    <row r="24" customFormat="false" ht="15.75" hidden="false" customHeight="false" outlineLevel="0" collapsed="false">
      <c r="A24" s="66"/>
      <c r="B24" s="95" t="e">
        <f aca="false">VLOOKUP(A24,SCHEMA!A:B,2,FALSE())</f>
        <v>#N/A</v>
      </c>
      <c r="C24" s="96" t="e">
        <f aca="false">VLOOKUP(A24,Handicap!A:J,10,FALSE())</f>
        <v>#N/A</v>
      </c>
      <c r="D24" s="66"/>
      <c r="E24" s="95" t="e">
        <f aca="false">VLOOKUP(D24,SCHEMA!A:B,2,FALSE())</f>
        <v>#N/A</v>
      </c>
      <c r="F24" s="96" t="e">
        <f aca="false">VLOOKUP(D24,Handicap!A:J,10,FALSE())</f>
        <v>#N/A</v>
      </c>
      <c r="G24" s="128"/>
      <c r="H24" s="128"/>
      <c r="I24" s="107" t="e">
        <f aca="false">+G24/C24*100</f>
        <v>#N/A</v>
      </c>
      <c r="J24" s="107" t="e">
        <f aca="false">+H24/F24*100</f>
        <v>#N/A</v>
      </c>
      <c r="K24" s="99" t="str">
        <f aca="false">IF(A24=D24,"n/a",IF(I24=J24,"GELIJK",IF(I24&gt;J24,B24,E24)))</f>
        <v>n/a</v>
      </c>
    </row>
    <row r="25" customFormat="false" ht="15.75" hidden="false" customHeight="false" outlineLevel="0" collapsed="false">
      <c r="A25" s="66"/>
      <c r="B25" s="95" t="e">
        <f aca="false">VLOOKUP(A25,SCHEMA!A:B,2,FALSE())</f>
        <v>#N/A</v>
      </c>
      <c r="C25" s="96" t="e">
        <f aca="false">VLOOKUP(A25,Handicap!A:J,10,FALSE())</f>
        <v>#N/A</v>
      </c>
      <c r="D25" s="66"/>
      <c r="E25" s="95" t="e">
        <f aca="false">VLOOKUP(D25,SCHEMA!A:B,2,FALSE())</f>
        <v>#N/A</v>
      </c>
      <c r="F25" s="96" t="e">
        <f aca="false">VLOOKUP(D25,Handicap!A:J,10,FALSE())</f>
        <v>#N/A</v>
      </c>
      <c r="G25" s="128"/>
      <c r="H25" s="128"/>
      <c r="I25" s="107" t="e">
        <f aca="false">+G25/C25*100</f>
        <v>#N/A</v>
      </c>
      <c r="J25" s="107" t="e">
        <f aca="false">+H25/F25*100</f>
        <v>#N/A</v>
      </c>
      <c r="K25" s="99" t="str">
        <f aca="false">IF(A25=D25,"n/a",IF(I25=J25,"GELIJK",IF(I25&gt;J25,B25,E25)))</f>
        <v>n/a</v>
      </c>
    </row>
    <row r="26" customFormat="false" ht="15.75" hidden="false" customHeight="false" outlineLevel="0" collapsed="false">
      <c r="A26" s="66"/>
      <c r="B26" s="95" t="e">
        <f aca="false">VLOOKUP(A26,SCHEMA!A:B,2,FALSE())</f>
        <v>#N/A</v>
      </c>
      <c r="C26" s="96" t="e">
        <f aca="false">VLOOKUP(A26,Handicap!A:J,10,FALSE())</f>
        <v>#N/A</v>
      </c>
      <c r="D26" s="66"/>
      <c r="E26" s="95" t="e">
        <f aca="false">VLOOKUP(D26,SCHEMA!A:B,2,FALSE())</f>
        <v>#N/A</v>
      </c>
      <c r="F26" s="96" t="e">
        <f aca="false">VLOOKUP(D26,Handicap!A:J,10,FALSE())</f>
        <v>#N/A</v>
      </c>
      <c r="G26" s="128"/>
      <c r="H26" s="128"/>
      <c r="I26" s="107" t="e">
        <f aca="false">+G26/C26*100</f>
        <v>#N/A</v>
      </c>
      <c r="J26" s="107" t="e">
        <f aca="false">+H26/F26*100</f>
        <v>#N/A</v>
      </c>
      <c r="K26" s="99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39"/>
      <c r="B27" s="95" t="e">
        <f aca="false">VLOOKUP(A27,SCHEMA!A:B,2,FALSE())</f>
        <v>#N/A</v>
      </c>
      <c r="C27" s="96" t="e">
        <f aca="false">VLOOKUP(A27,Handicap!A:J,10,FALSE())</f>
        <v>#N/A</v>
      </c>
      <c r="D27" s="39"/>
      <c r="E27" s="95" t="e">
        <f aca="false">VLOOKUP(D27,SCHEMA!A:B,2,FALSE())</f>
        <v>#N/A</v>
      </c>
      <c r="F27" s="96" t="e">
        <f aca="false">VLOOKUP(D27,Handicap!A:J,10,FALSE())</f>
        <v>#N/A</v>
      </c>
      <c r="G27" s="128"/>
      <c r="H27" s="128"/>
      <c r="I27" s="107" t="e">
        <f aca="false">+G27/C27*100</f>
        <v>#N/A</v>
      </c>
      <c r="J27" s="107" t="e">
        <f aca="false">+H27/F27*100</f>
        <v>#N/A</v>
      </c>
      <c r="K27" s="99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"/>
      <c r="C28" s="1"/>
    </row>
    <row r="29" customFormat="false" ht="12.75" hidden="false" customHeight="false" outlineLevel="0" collapsed="false">
      <c r="A29" s="1"/>
      <c r="C29" s="1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f aca="false">+STAND!AD4</f>
        <v>0</v>
      </c>
      <c r="F31" s="118" t="n">
        <f aca="false">+Handicap!AX4</f>
        <v>19</v>
      </c>
    </row>
    <row r="32" customFormat="false" ht="12.75" hidden="false" customHeight="false" outlineLevel="0" collapsed="false">
      <c r="A32" s="116" t="n">
        <f aca="false">COUNTIF(K3:K27,B32)</f>
        <v>0</v>
      </c>
      <c r="B32" s="117" t="s">
        <v>18</v>
      </c>
      <c r="C32" s="116" t="n">
        <f aca="false">+A32*3</f>
        <v>0</v>
      </c>
      <c r="E32" s="118" t="n">
        <f aca="false">+STAND!AD5</f>
        <v>2</v>
      </c>
      <c r="F32" s="118" t="n">
        <f aca="false">+Handicap!AX5</f>
        <v>19</v>
      </c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e">
        <f aca="false">+STAND!AD6</f>
        <v>#DIV/0!</v>
      </c>
      <c r="F33" s="118" t="n">
        <f aca="false">+Handicap!AX6</f>
        <v>24</v>
      </c>
    </row>
    <row r="34" customFormat="false" ht="12.75" hidden="false" customHeight="false" outlineLevel="0" collapsed="false">
      <c r="A34" s="116" t="n">
        <f aca="false">COUNTIF(K3:K27,B34)</f>
        <v>0</v>
      </c>
      <c r="B34" s="117" t="s">
        <v>20</v>
      </c>
      <c r="C34" s="116" t="n">
        <f aca="false">+A34*3</f>
        <v>0</v>
      </c>
      <c r="E34" s="118" t="n">
        <f aca="false">+STAND!AD7</f>
        <v>1.5</v>
      </c>
      <c r="F34" s="118" t="n">
        <f aca="false">+Handicap!AX7</f>
        <v>35</v>
      </c>
    </row>
    <row r="35" customFormat="false" ht="12.75" hidden="false" customHeight="false" outlineLevel="0" collapsed="false">
      <c r="A35" s="116" t="n">
        <f aca="false">COUNTIF(K3:K27,B35)</f>
        <v>0</v>
      </c>
      <c r="B35" s="117" t="s">
        <v>21</v>
      </c>
      <c r="C35" s="116" t="n">
        <f aca="false">+A35*3</f>
        <v>0</v>
      </c>
      <c r="E35" s="118" t="n">
        <f aca="false">+STAND!AD8</f>
        <v>1.2</v>
      </c>
      <c r="F35" s="118" t="n">
        <f aca="false">+Handicap!AX8</f>
        <v>36</v>
      </c>
    </row>
    <row r="36" customFormat="false" ht="12.75" hidden="false" customHeight="false" outlineLevel="0" collapsed="false">
      <c r="A36" s="116" t="n">
        <f aca="false">COUNTIF(K3:K27,B36)</f>
        <v>0</v>
      </c>
      <c r="B36" s="117" t="s">
        <v>22</v>
      </c>
      <c r="C36" s="116" t="n">
        <f aca="false">+A36*3</f>
        <v>0</v>
      </c>
      <c r="E36" s="118" t="n">
        <f aca="false">+STAND!AD9</f>
        <v>1.8</v>
      </c>
      <c r="F36" s="118" t="n">
        <f aca="false">+Handicap!AX9</f>
        <v>12</v>
      </c>
    </row>
    <row r="37" customFormat="false" ht="12.75" hidden="false" customHeight="fals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f aca="false">+STAND!AD10</f>
        <v>4.5</v>
      </c>
      <c r="F37" s="118" t="n">
        <f aca="false">+Handicap!AX10</f>
        <v>10</v>
      </c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E38" s="118" t="n">
        <f aca="false">+STAND!AD11</f>
        <v>2</v>
      </c>
      <c r="F38" s="118" t="n">
        <f aca="false">+Handicap!AX11</f>
        <v>15</v>
      </c>
    </row>
    <row r="39" customFormat="false" ht="12.75" hidden="false" customHeight="false" outlineLevel="0" collapsed="false">
      <c r="A39" s="116" t="n">
        <f aca="false">COUNTIF(K3:K27,B39)</f>
        <v>0</v>
      </c>
      <c r="B39" s="117" t="s">
        <v>25</v>
      </c>
      <c r="C39" s="116" t="n">
        <f aca="false">+A39*3</f>
        <v>0</v>
      </c>
      <c r="E39" s="118" t="n">
        <f aca="false">+STAND!AD12</f>
        <v>2.25</v>
      </c>
      <c r="F39" s="118" t="n">
        <f aca="false">+Handicap!AX12</f>
        <v>16</v>
      </c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f aca="false">+STAND!AD13</f>
        <v>0</v>
      </c>
      <c r="F40" s="118" t="n">
        <f aca="false">+Handicap!AX13</f>
        <v>10</v>
      </c>
    </row>
    <row r="41" customFormat="false" ht="12.75" hidden="false" customHeight="false" outlineLevel="0" collapsed="false">
      <c r="A41" s="116" t="n">
        <f aca="false">COUNTIF(K3:K27,B41)</f>
        <v>0</v>
      </c>
      <c r="B41" s="117" t="s">
        <v>28</v>
      </c>
      <c r="C41" s="116" t="n">
        <f aca="false">+A41*3</f>
        <v>0</v>
      </c>
      <c r="E41" s="118" t="n">
        <f aca="false">+STAND!AD14</f>
        <v>1</v>
      </c>
      <c r="F41" s="118" t="n">
        <f aca="false">+Handicap!AX14</f>
        <v>12</v>
      </c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e">
        <f aca="false">+STAND!AD15</f>
        <v>#DIV/0!</v>
      </c>
      <c r="F42" s="118" t="n">
        <f aca="false">+Handicap!AX15</f>
        <v>10</v>
      </c>
    </row>
    <row r="43" customFormat="false" ht="12.75" hidden="false" customHeight="false" outlineLevel="0" collapsed="false">
      <c r="A43" s="116" t="n">
        <f aca="false">COUNTIF(K3:K27,B43)</f>
        <v>0</v>
      </c>
      <c r="B43" s="117" t="s">
        <v>30</v>
      </c>
      <c r="C43" s="116" t="n">
        <f aca="false">+A43*3</f>
        <v>0</v>
      </c>
      <c r="E43" s="118" t="n">
        <f aca="false">+STAND!AD16</f>
        <v>1.5</v>
      </c>
      <c r="F43" s="118" t="n">
        <f aca="false">+Handicap!AX16</f>
        <v>14</v>
      </c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E44" s="118" t="n">
        <f aca="false">+STAND!AD17</f>
        <v>2</v>
      </c>
      <c r="F44" s="118" t="n">
        <f aca="false">+Handicap!AX17</f>
        <v>14</v>
      </c>
    </row>
    <row r="45" customFormat="false" ht="12.75" hidden="false" customHeight="false" outlineLevel="0" collapsed="false">
      <c r="A45" s="116" t="n">
        <f aca="false">COUNTIF(K3:K27,B45)</f>
        <v>0</v>
      </c>
      <c r="B45" s="119" t="s">
        <v>32</v>
      </c>
      <c r="C45" s="116" t="n">
        <f aca="false">+A45*3</f>
        <v>0</v>
      </c>
      <c r="E45" s="118" t="n">
        <f aca="false">+STAND!AD18</f>
        <v>2</v>
      </c>
      <c r="F45" s="118" t="n">
        <f aca="false">+Handicap!AX18</f>
        <v>29</v>
      </c>
    </row>
    <row r="46" customFormat="false" ht="12.75" hidden="false" customHeight="fals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f aca="false">+STAND!AD19</f>
        <v>1</v>
      </c>
      <c r="F46" s="118" t="n">
        <f aca="false">+Handicap!AX19</f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5" min="5" style="0" width="17.71"/>
    <col collapsed="false" customWidth="true" hidden="false" outlineLevel="0" max="10" min="9" style="0" width="11"/>
    <col collapsed="false" customWidth="true" hidden="false" outlineLevel="0" max="11" min="11" style="0" width="18.14"/>
  </cols>
  <sheetData>
    <row r="1" customFormat="false" ht="18" hidden="false" customHeight="false" outlineLevel="0" collapsed="false">
      <c r="B1" s="104" t="s">
        <v>105</v>
      </c>
      <c r="C1" s="104"/>
      <c r="D1" s="104"/>
      <c r="E1" s="109"/>
      <c r="F1" s="106"/>
    </row>
    <row r="2" customFormat="false" ht="21" hidden="false" customHeight="true" outlineLevel="0" collapsed="false">
      <c r="A2" s="126" t="s">
        <v>37</v>
      </c>
      <c r="B2" s="92" t="s">
        <v>87</v>
      </c>
      <c r="C2" s="92" t="s">
        <v>44</v>
      </c>
      <c r="D2" s="126" t="s">
        <v>37</v>
      </c>
      <c r="E2" s="92" t="s">
        <v>87</v>
      </c>
      <c r="F2" s="92" t="s">
        <v>44</v>
      </c>
      <c r="G2" s="126" t="s">
        <v>88</v>
      </c>
      <c r="H2" s="126" t="s">
        <v>88</v>
      </c>
      <c r="I2" s="92" t="s">
        <v>89</v>
      </c>
      <c r="J2" s="92" t="s">
        <v>89</v>
      </c>
      <c r="K2" s="92" t="s">
        <v>90</v>
      </c>
    </row>
    <row r="3" customFormat="false" ht="15.75" hidden="false" customHeight="false" outlineLevel="0" collapsed="false">
      <c r="A3" s="66"/>
      <c r="B3" s="95" t="e">
        <f aca="false">VLOOKUP(A3,SCHEMA!A:J,2,FALSE())</f>
        <v>#N/A</v>
      </c>
      <c r="C3" s="96" t="e">
        <f aca="false">VLOOKUP(A3,Handicap!A:J,10,FALSE())</f>
        <v>#N/A</v>
      </c>
      <c r="D3" s="127"/>
      <c r="E3" s="95" t="e">
        <f aca="false">VLOOKUP(D3,SCHEMA!A:B,2,FALSE())</f>
        <v>#N/A</v>
      </c>
      <c r="F3" s="96" t="e">
        <f aca="false">VLOOKUP(D3,Handicap!A:J,10,FALSE())</f>
        <v>#N/A</v>
      </c>
      <c r="G3" s="128"/>
      <c r="H3" s="128"/>
      <c r="I3" s="107" t="e">
        <f aca="false">+G3/C3*100</f>
        <v>#N/A</v>
      </c>
      <c r="J3" s="107" t="e">
        <f aca="false">+H3/F3*100</f>
        <v>#N/A</v>
      </c>
      <c r="K3" s="99" t="str">
        <f aca="false">IF(A3=D3,"n/a",IF(I3=J3,"GELIJK",IF(I3&gt;J3,B3,E3)))</f>
        <v>n/a</v>
      </c>
    </row>
    <row r="4" customFormat="false" ht="15.75" hidden="false" customHeight="false" outlineLevel="0" collapsed="false">
      <c r="A4" s="66"/>
      <c r="B4" s="95" t="e">
        <f aca="false">VLOOKUP(A4,SCHEMA!A:B,2,FALSE())</f>
        <v>#N/A</v>
      </c>
      <c r="C4" s="96" t="e">
        <f aca="false">VLOOKUP(A4,Handicap!A:J,10,FALSE())</f>
        <v>#N/A</v>
      </c>
      <c r="D4" s="127"/>
      <c r="E4" s="95" t="e">
        <f aca="false">VLOOKUP(D4,SCHEMA!A:B,2,FALSE())</f>
        <v>#N/A</v>
      </c>
      <c r="F4" s="96" t="e">
        <f aca="false">VLOOKUP(D4,Handicap!A:J,10,FALSE())</f>
        <v>#N/A</v>
      </c>
      <c r="G4" s="128"/>
      <c r="H4" s="128"/>
      <c r="I4" s="107" t="e">
        <f aca="false">+G4/C4*100</f>
        <v>#N/A</v>
      </c>
      <c r="J4" s="107" t="e">
        <f aca="false">+H4/F4*100</f>
        <v>#N/A</v>
      </c>
      <c r="K4" s="99" t="str">
        <f aca="false">IF(A4=D4,"n/a",IF(I4=J4,"GELIJK",IF(I4&gt;J4,B4,E4)))</f>
        <v>n/a</v>
      </c>
    </row>
    <row r="5" customFormat="false" ht="15.75" hidden="false" customHeight="false" outlineLevel="0" collapsed="false">
      <c r="A5" s="66"/>
      <c r="B5" s="95" t="e">
        <f aca="false">VLOOKUP(A5,SCHEMA!A:B,2,FALSE())</f>
        <v>#N/A</v>
      </c>
      <c r="C5" s="96" t="e">
        <f aca="false">VLOOKUP(A5,Handicap!A:J,10,FALSE())</f>
        <v>#N/A</v>
      </c>
      <c r="D5" s="127"/>
      <c r="E5" s="95" t="e">
        <f aca="false">VLOOKUP(D5,SCHEMA!A:B,2,FALSE())</f>
        <v>#N/A</v>
      </c>
      <c r="F5" s="96" t="e">
        <f aca="false">VLOOKUP(D5,Handicap!A:J,10,FALSE())</f>
        <v>#N/A</v>
      </c>
      <c r="G5" s="128"/>
      <c r="H5" s="128"/>
      <c r="I5" s="107" t="e">
        <f aca="false">+G5/C5*100</f>
        <v>#N/A</v>
      </c>
      <c r="J5" s="107" t="e">
        <f aca="false">+H5/F5*100</f>
        <v>#N/A</v>
      </c>
      <c r="K5" s="99" t="str">
        <f aca="false">IF(A5=D5,"n/a",IF(I5=J5,"GELIJK",IF(I5&gt;J5,B5,E5)))</f>
        <v>n/a</v>
      </c>
    </row>
    <row r="6" customFormat="false" ht="15.75" hidden="false" customHeight="false" outlineLevel="0" collapsed="false">
      <c r="A6" s="66"/>
      <c r="B6" s="95" t="e">
        <f aca="false">VLOOKUP(A6,SCHEMA!A:B,2,FALSE())</f>
        <v>#N/A</v>
      </c>
      <c r="C6" s="96" t="e">
        <f aca="false">VLOOKUP(A6,Handicap!A:J,10,FALSE())</f>
        <v>#N/A</v>
      </c>
      <c r="D6" s="127"/>
      <c r="E6" s="95" t="e">
        <f aca="false">VLOOKUP(D6,SCHEMA!A:B,2,FALSE())</f>
        <v>#N/A</v>
      </c>
      <c r="F6" s="96" t="e">
        <f aca="false">VLOOKUP(D6,Handicap!A:J,10,FALSE())</f>
        <v>#N/A</v>
      </c>
      <c r="G6" s="128"/>
      <c r="H6" s="128"/>
      <c r="I6" s="107" t="e">
        <f aca="false">+G6/C6*100</f>
        <v>#N/A</v>
      </c>
      <c r="J6" s="107" t="e">
        <f aca="false">+H6/F6*100</f>
        <v>#N/A</v>
      </c>
      <c r="K6" s="99" t="str">
        <f aca="false">IF(A6=D6,"n/a",IF(I6=J6,"GELIJK",IF(I6&gt;J6,B6,E6)))</f>
        <v>n/a</v>
      </c>
    </row>
    <row r="7" customFormat="false" ht="15.75" hidden="false" customHeight="false" outlineLevel="0" collapsed="false">
      <c r="A7" s="66"/>
      <c r="B7" s="95" t="e">
        <f aca="false">VLOOKUP(A7,SCHEMA!A:B,2,FALSE())</f>
        <v>#N/A</v>
      </c>
      <c r="C7" s="96" t="e">
        <f aca="false">VLOOKUP(A7,Handicap!A:J,10,FALSE())</f>
        <v>#N/A</v>
      </c>
      <c r="D7" s="127"/>
      <c r="E7" s="95" t="e">
        <f aca="false">VLOOKUP(D7,SCHEMA!A:B,2,FALSE())</f>
        <v>#N/A</v>
      </c>
      <c r="F7" s="96" t="e">
        <f aca="false">VLOOKUP(D7,Handicap!A:J,10,FALSE())</f>
        <v>#N/A</v>
      </c>
      <c r="G7" s="128"/>
      <c r="H7" s="128"/>
      <c r="I7" s="107" t="e">
        <f aca="false">+G7/C7*100</f>
        <v>#N/A</v>
      </c>
      <c r="J7" s="107" t="e">
        <f aca="false">+H7/F7*100</f>
        <v>#N/A</v>
      </c>
      <c r="K7" s="99" t="str">
        <f aca="false">IF(A7=D7,"n/a",IF(I7=J7,"GELIJK",IF(I7&gt;J7,B7,E7)))</f>
        <v>n/a</v>
      </c>
    </row>
    <row r="8" customFormat="false" ht="15.75" hidden="false" customHeight="false" outlineLevel="0" collapsed="false">
      <c r="A8" s="66"/>
      <c r="B8" s="95" t="e">
        <f aca="false">VLOOKUP(A8,SCHEMA!A:B,2,FALSE())</f>
        <v>#N/A</v>
      </c>
      <c r="C8" s="96" t="e">
        <f aca="false">VLOOKUP(A8,Handicap!A:J,10,FALSE())</f>
        <v>#N/A</v>
      </c>
      <c r="D8" s="127"/>
      <c r="E8" s="95" t="e">
        <f aca="false">VLOOKUP(D8,SCHEMA!A:B,2,FALSE())</f>
        <v>#N/A</v>
      </c>
      <c r="F8" s="96" t="e">
        <f aca="false">VLOOKUP(D8,Handicap!A:J,10,FALSE())</f>
        <v>#N/A</v>
      </c>
      <c r="G8" s="128"/>
      <c r="H8" s="128"/>
      <c r="I8" s="107" t="e">
        <f aca="false">+G8/C8*100</f>
        <v>#N/A</v>
      </c>
      <c r="J8" s="107" t="e">
        <f aca="false">+H8/F8*100</f>
        <v>#N/A</v>
      </c>
      <c r="K8" s="99" t="str">
        <f aca="false">IF(A8=D8,"n/a",IF(I8=J8,"GELIJK",IF(I8&gt;J8,B8,E8)))</f>
        <v>n/a</v>
      </c>
    </row>
    <row r="9" customFormat="false" ht="15.75" hidden="false" customHeight="false" outlineLevel="0" collapsed="false">
      <c r="A9" s="39"/>
      <c r="B9" s="95" t="e">
        <f aca="false">VLOOKUP(A9,SCHEMA!A:B,2,FALSE())</f>
        <v>#N/A</v>
      </c>
      <c r="C9" s="96" t="e">
        <f aca="false">VLOOKUP(A9,Handicap!A:J,10,FALSE())</f>
        <v>#N/A</v>
      </c>
      <c r="D9" s="127"/>
      <c r="E9" s="95" t="e">
        <f aca="false">VLOOKUP(D9,SCHEMA!A:B,2,FALSE())</f>
        <v>#N/A</v>
      </c>
      <c r="F9" s="96" t="e">
        <f aca="false">VLOOKUP(D9,Handicap!A:J,10,FALSE())</f>
        <v>#N/A</v>
      </c>
      <c r="G9" s="128"/>
      <c r="H9" s="128"/>
      <c r="I9" s="107" t="e">
        <f aca="false">+G9/C9*100</f>
        <v>#N/A</v>
      </c>
      <c r="J9" s="107" t="e">
        <f aca="false">+H9/F9*100</f>
        <v>#N/A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B10" s="109" t="s">
        <v>94</v>
      </c>
      <c r="C10" s="106"/>
      <c r="E10" s="109"/>
      <c r="F10" s="106"/>
    </row>
    <row r="11" customFormat="false" ht="21" hidden="false" customHeight="true" outlineLevel="0" collapsed="false">
      <c r="A11" s="126" t="s">
        <v>37</v>
      </c>
      <c r="B11" s="92" t="s">
        <v>87</v>
      </c>
      <c r="C11" s="92" t="s">
        <v>44</v>
      </c>
      <c r="D11" s="126" t="s">
        <v>37</v>
      </c>
      <c r="E11" s="92" t="s">
        <v>87</v>
      </c>
      <c r="F11" s="92" t="s">
        <v>44</v>
      </c>
      <c r="G11" s="126" t="s">
        <v>88</v>
      </c>
      <c r="H11" s="126" t="s">
        <v>88</v>
      </c>
      <c r="I11" s="92" t="s">
        <v>89</v>
      </c>
      <c r="J11" s="92" t="s">
        <v>89</v>
      </c>
      <c r="K11" s="92" t="s">
        <v>90</v>
      </c>
    </row>
    <row r="12" customFormat="false" ht="15.75" hidden="false" customHeight="false" outlineLevel="0" collapsed="false">
      <c r="A12" s="66"/>
      <c r="B12" s="95" t="e">
        <f aca="false">VLOOKUP(A12,SCHEMA!A:B,2,FALSE())</f>
        <v>#N/A</v>
      </c>
      <c r="C12" s="96" t="e">
        <f aca="false">VLOOKUP(A12,Handicap!A:J,10,FALSE())</f>
        <v>#N/A</v>
      </c>
      <c r="D12" s="66"/>
      <c r="E12" s="95" t="e">
        <f aca="false">VLOOKUP(D12,SCHEMA!A:B,2,FALSE())</f>
        <v>#N/A</v>
      </c>
      <c r="F12" s="96" t="e">
        <f aca="false">VLOOKUP(D12,Handicap!A:J,10,FALSE())</f>
        <v>#N/A</v>
      </c>
      <c r="G12" s="128"/>
      <c r="H12" s="128"/>
      <c r="I12" s="107" t="e">
        <f aca="false">+G12/C12*100</f>
        <v>#N/A</v>
      </c>
      <c r="J12" s="107" t="e">
        <f aca="false">+H12/F12*100</f>
        <v>#N/A</v>
      </c>
      <c r="K12" s="99" t="str">
        <f aca="false">IF(A12=D12,"n/a",IF(I12=J12,"GELIJK",IF(I12&gt;J12,B12,E12)))</f>
        <v>n/a</v>
      </c>
    </row>
    <row r="13" customFormat="false" ht="16.5" hidden="false" customHeight="true" outlineLevel="0" collapsed="false">
      <c r="A13" s="66"/>
      <c r="B13" s="95" t="e">
        <f aca="false">VLOOKUP(A13,SCHEMA!A:B,2,FALSE())</f>
        <v>#N/A</v>
      </c>
      <c r="C13" s="96" t="e">
        <f aca="false">VLOOKUP(A13,Handicap!A:J,10,FALSE())</f>
        <v>#N/A</v>
      </c>
      <c r="D13" s="66"/>
      <c r="E13" s="95" t="e">
        <f aca="false">VLOOKUP(D13,SCHEMA!A:B,2,FALSE())</f>
        <v>#N/A</v>
      </c>
      <c r="F13" s="96" t="e">
        <f aca="false">VLOOKUP(D13,Handicap!A:J,10,FALSE())</f>
        <v>#N/A</v>
      </c>
      <c r="G13" s="128"/>
      <c r="H13" s="128"/>
      <c r="I13" s="107" t="e">
        <f aca="false">+G13/C13*100</f>
        <v>#N/A</v>
      </c>
      <c r="J13" s="107" t="e">
        <f aca="false">+H13/F13*100</f>
        <v>#N/A</v>
      </c>
      <c r="K13" s="99" t="str">
        <f aca="false">IF(A13=D13,"n/a",IF(I13=J13,"GELIJK",IF(I13&gt;J13,B13,E13)))</f>
        <v>n/a</v>
      </c>
    </row>
    <row r="14" customFormat="false" ht="15.75" hidden="false" customHeight="false" outlineLevel="0" collapsed="false">
      <c r="A14" s="66"/>
      <c r="B14" s="95" t="e">
        <f aca="false">VLOOKUP(A14,SCHEMA!A:B,2,FALSE())</f>
        <v>#N/A</v>
      </c>
      <c r="C14" s="96" t="e">
        <f aca="false">VLOOKUP(A14,Handicap!A:J,10,FALSE())</f>
        <v>#N/A</v>
      </c>
      <c r="D14" s="66"/>
      <c r="E14" s="95" t="e">
        <f aca="false">VLOOKUP(D14,SCHEMA!A:B,2,FALSE())</f>
        <v>#N/A</v>
      </c>
      <c r="F14" s="96" t="e">
        <f aca="false">VLOOKUP(D14,Handicap!A:J,10,FALSE())</f>
        <v>#N/A</v>
      </c>
      <c r="G14" s="128"/>
      <c r="H14" s="128"/>
      <c r="I14" s="107" t="e">
        <f aca="false">+G14/C14*100</f>
        <v>#N/A</v>
      </c>
      <c r="J14" s="107" t="e">
        <f aca="false">+H14/F14*100</f>
        <v>#N/A</v>
      </c>
      <c r="K14" s="99" t="str">
        <f aca="false">IF(A14=D14,"n/a",IF(I14=J14,"GELIJK",IF(I14&gt;J14,B14,E14)))</f>
        <v>n/a</v>
      </c>
    </row>
    <row r="15" customFormat="false" ht="15.75" hidden="false" customHeight="false" outlineLevel="0" collapsed="false">
      <c r="A15" s="66"/>
      <c r="B15" s="95" t="e">
        <f aca="false">VLOOKUP(A15,SCHEMA!A:B,2,FALSE())</f>
        <v>#N/A</v>
      </c>
      <c r="C15" s="96" t="e">
        <f aca="false">VLOOKUP(A15,Handicap!A:J,10,FALSE())</f>
        <v>#N/A</v>
      </c>
      <c r="D15" s="66"/>
      <c r="E15" s="95" t="e">
        <f aca="false">VLOOKUP(D15,SCHEMA!A:B,2,FALSE())</f>
        <v>#N/A</v>
      </c>
      <c r="F15" s="96" t="e">
        <f aca="false">VLOOKUP(D15,Handicap!A:J,10,FALSE())</f>
        <v>#N/A</v>
      </c>
      <c r="G15" s="128"/>
      <c r="H15" s="128"/>
      <c r="I15" s="107" t="e">
        <f aca="false">+G15/C15*100</f>
        <v>#N/A</v>
      </c>
      <c r="J15" s="107" t="e">
        <f aca="false">+H15/F15*100</f>
        <v>#N/A</v>
      </c>
      <c r="K15" s="99" t="str">
        <f aca="false">IF(A15=D15,"n/a",IF(I15=J15,"GELIJK",IF(I15&gt;J15,B15,E15)))</f>
        <v>n/a</v>
      </c>
    </row>
    <row r="16" customFormat="false" ht="15.75" hidden="false" customHeight="false" outlineLevel="0" collapsed="false">
      <c r="A16" s="66"/>
      <c r="B16" s="95" t="e">
        <f aca="false">VLOOKUP(A16,SCHEMA!A:B,2,FALSE())</f>
        <v>#N/A</v>
      </c>
      <c r="C16" s="96" t="e">
        <f aca="false">VLOOKUP(A16,Handicap!A:J,10,FALSE())</f>
        <v>#N/A</v>
      </c>
      <c r="D16" s="66"/>
      <c r="E16" s="95" t="e">
        <f aca="false">VLOOKUP(D16,SCHEMA!A:B,2,FALSE())</f>
        <v>#N/A</v>
      </c>
      <c r="F16" s="96" t="e">
        <f aca="false">VLOOKUP(D16,Handicap!A:J,10,FALSE())</f>
        <v>#N/A</v>
      </c>
      <c r="G16" s="128"/>
      <c r="H16" s="128"/>
      <c r="I16" s="107" t="e">
        <f aca="false">+G16/C16*100</f>
        <v>#N/A</v>
      </c>
      <c r="J16" s="107" t="e">
        <f aca="false">+H16/F16*100</f>
        <v>#N/A</v>
      </c>
      <c r="K16" s="99" t="str">
        <f aca="false">IF(A16=D16,"n/a",IF(I16=J16,"GELIJK",IF(I16&gt;J16,B16,E16)))</f>
        <v>n/a</v>
      </c>
    </row>
    <row r="17" customFormat="false" ht="15.75" hidden="false" customHeight="false" outlineLevel="0" collapsed="false">
      <c r="A17" s="66"/>
      <c r="B17" s="95" t="e">
        <f aca="false">VLOOKUP(A17,SCHEMA!A:B,2,FALSE())</f>
        <v>#N/A</v>
      </c>
      <c r="C17" s="96" t="e">
        <f aca="false">VLOOKUP(A17,Handicap!A:J,10,FALSE())</f>
        <v>#N/A</v>
      </c>
      <c r="D17" s="66"/>
      <c r="E17" s="95" t="e">
        <f aca="false">VLOOKUP(D17,SCHEMA!A:B,2,FALSE())</f>
        <v>#N/A</v>
      </c>
      <c r="F17" s="96" t="e">
        <f aca="false">VLOOKUP(D17,Handicap!A:J,10,FALSE())</f>
        <v>#N/A</v>
      </c>
      <c r="G17" s="128"/>
      <c r="H17" s="128"/>
      <c r="I17" s="107" t="e">
        <f aca="false">+G17/C17*100</f>
        <v>#N/A</v>
      </c>
      <c r="J17" s="107" t="e">
        <f aca="false">+H17/F17*100</f>
        <v>#N/A</v>
      </c>
      <c r="K17" s="99" t="str">
        <f aca="false">IF(A17=D17,"n/a",IF(I17=J17,"GELIJK",IF(I17&gt;J17,B17,E17)))</f>
        <v>n/a</v>
      </c>
    </row>
    <row r="18" customFormat="false" ht="15.75" hidden="false" customHeight="false" outlineLevel="0" collapsed="false">
      <c r="A18" s="39"/>
      <c r="B18" s="95" t="e">
        <f aca="false">VLOOKUP(A18,SCHEMA!A:B,2,FALSE())</f>
        <v>#N/A</v>
      </c>
      <c r="C18" s="96" t="e">
        <f aca="false">VLOOKUP(A18,Handicap!A:J,10,FALSE())</f>
        <v>#N/A</v>
      </c>
      <c r="D18" s="39"/>
      <c r="E18" s="95" t="e">
        <f aca="false">VLOOKUP(D18,SCHEMA!A:B,2,FALSE())</f>
        <v>#N/A</v>
      </c>
      <c r="F18" s="96" t="e">
        <f aca="false">VLOOKUP(D18,Handicap!A:J,10,FALSE())</f>
        <v>#N/A</v>
      </c>
      <c r="G18" s="129"/>
      <c r="H18" s="129"/>
      <c r="I18" s="107" t="e">
        <f aca="false">+G18/C18*100</f>
        <v>#N/A</v>
      </c>
      <c r="J18" s="107" t="e">
        <f aca="false">+H18/F18*100</f>
        <v>#N/A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B19" s="109" t="s">
        <v>95</v>
      </c>
      <c r="C19" s="106"/>
      <c r="E19" s="109"/>
      <c r="F19" s="106"/>
    </row>
    <row r="20" customFormat="false" ht="21" hidden="false" customHeight="true" outlineLevel="0" collapsed="false">
      <c r="A20" s="126" t="s">
        <v>37</v>
      </c>
      <c r="B20" s="92" t="s">
        <v>87</v>
      </c>
      <c r="C20" s="92" t="s">
        <v>44</v>
      </c>
      <c r="D20" s="126" t="s">
        <v>37</v>
      </c>
      <c r="E20" s="92" t="s">
        <v>87</v>
      </c>
      <c r="F20" s="92" t="s">
        <v>44</v>
      </c>
      <c r="G20" s="126" t="s">
        <v>88</v>
      </c>
      <c r="H20" s="126" t="s">
        <v>88</v>
      </c>
      <c r="I20" s="92" t="s">
        <v>89</v>
      </c>
      <c r="J20" s="92" t="s">
        <v>89</v>
      </c>
      <c r="K20" s="92" t="s">
        <v>90</v>
      </c>
    </row>
    <row r="21" customFormat="false" ht="15.75" hidden="false" customHeight="false" outlineLevel="0" collapsed="false">
      <c r="A21" s="66"/>
      <c r="B21" s="95" t="e">
        <f aca="false">VLOOKUP(A21,SCHEMA!A:B,2,FALSE())</f>
        <v>#N/A</v>
      </c>
      <c r="C21" s="96" t="e">
        <f aca="false">VLOOKUP(A21,Handicap!A:J,10,FALSE())</f>
        <v>#N/A</v>
      </c>
      <c r="D21" s="66"/>
      <c r="E21" s="95" t="e">
        <f aca="false">VLOOKUP(D21,SCHEMA!A:B,2,FALSE())</f>
        <v>#N/A</v>
      </c>
      <c r="F21" s="96" t="e">
        <f aca="false">VLOOKUP(D21,Handicap!A:J,10,FALSE())</f>
        <v>#N/A</v>
      </c>
      <c r="G21" s="128"/>
      <c r="H21" s="128"/>
      <c r="I21" s="107" t="e">
        <f aca="false">+G21/C21*100</f>
        <v>#N/A</v>
      </c>
      <c r="J21" s="107" t="e">
        <f aca="false">+H21/F21*100</f>
        <v>#N/A</v>
      </c>
      <c r="K21" s="99" t="str">
        <f aca="false">IF(A21=D21,"n/a",IF(I21=J21,"GELIJK",IF(I21&gt;J21,B21,E21)))</f>
        <v>n/a</v>
      </c>
    </row>
    <row r="22" customFormat="false" ht="15.75" hidden="false" customHeight="false" outlineLevel="0" collapsed="false">
      <c r="A22" s="66"/>
      <c r="B22" s="95" t="e">
        <f aca="false">VLOOKUP(A22,SCHEMA!A:B,2,FALSE())</f>
        <v>#N/A</v>
      </c>
      <c r="C22" s="96" t="e">
        <f aca="false">VLOOKUP(A22,Handicap!A:J,10,FALSE())</f>
        <v>#N/A</v>
      </c>
      <c r="D22" s="66"/>
      <c r="E22" s="95" t="e">
        <f aca="false">VLOOKUP(D22,SCHEMA!A:B,2,FALSE())</f>
        <v>#N/A</v>
      </c>
      <c r="F22" s="96" t="e">
        <f aca="false">VLOOKUP(D22,Handicap!A:J,10,FALSE())</f>
        <v>#N/A</v>
      </c>
      <c r="G22" s="128"/>
      <c r="H22" s="128"/>
      <c r="I22" s="107" t="e">
        <f aca="false">+G22/C22*100</f>
        <v>#N/A</v>
      </c>
      <c r="J22" s="107" t="e">
        <f aca="false">+H22/F22*100</f>
        <v>#N/A</v>
      </c>
      <c r="K22" s="99" t="str">
        <f aca="false">IF(A22=D22,"n/a",IF(I22=J22,"GELIJK",IF(I22&gt;J22,B22,E22)))</f>
        <v>n/a</v>
      </c>
    </row>
    <row r="23" customFormat="false" ht="15.75" hidden="false" customHeight="false" outlineLevel="0" collapsed="false">
      <c r="A23" s="66"/>
      <c r="B23" s="95" t="e">
        <f aca="false">VLOOKUP(A23,SCHEMA!A:B,2,FALSE())</f>
        <v>#N/A</v>
      </c>
      <c r="C23" s="96" t="e">
        <f aca="false">VLOOKUP(A23,Handicap!A:J,10,FALSE())</f>
        <v>#N/A</v>
      </c>
      <c r="D23" s="66"/>
      <c r="E23" s="95" t="e">
        <f aca="false">VLOOKUP(D23,SCHEMA!A:B,2,FALSE())</f>
        <v>#N/A</v>
      </c>
      <c r="F23" s="96" t="e">
        <f aca="false">VLOOKUP(D23,Handicap!A:J,10,FALSE())</f>
        <v>#N/A</v>
      </c>
      <c r="G23" s="128"/>
      <c r="H23" s="128"/>
      <c r="I23" s="107" t="e">
        <f aca="false">+G23/C23*100</f>
        <v>#N/A</v>
      </c>
      <c r="J23" s="107" t="e">
        <f aca="false">+H23/F23*100</f>
        <v>#N/A</v>
      </c>
      <c r="K23" s="99" t="str">
        <f aca="false">IF(A23=D23,"n/a",IF(I23=J23,"GELIJK",IF(I23&gt;J23,B23,E23)))</f>
        <v>n/a</v>
      </c>
    </row>
    <row r="24" customFormat="false" ht="15.75" hidden="false" customHeight="false" outlineLevel="0" collapsed="false">
      <c r="A24" s="66"/>
      <c r="B24" s="95" t="e">
        <f aca="false">VLOOKUP(A24,SCHEMA!A:B,2,FALSE())</f>
        <v>#N/A</v>
      </c>
      <c r="C24" s="96" t="e">
        <f aca="false">VLOOKUP(A24,Handicap!A:J,10,FALSE())</f>
        <v>#N/A</v>
      </c>
      <c r="D24" s="66"/>
      <c r="E24" s="95" t="e">
        <f aca="false">VLOOKUP(D24,SCHEMA!A:B,2,FALSE())</f>
        <v>#N/A</v>
      </c>
      <c r="F24" s="96" t="e">
        <f aca="false">VLOOKUP(D24,Handicap!A:J,10,FALSE())</f>
        <v>#N/A</v>
      </c>
      <c r="G24" s="128"/>
      <c r="H24" s="128"/>
      <c r="I24" s="107" t="e">
        <f aca="false">+G24/C24*100</f>
        <v>#N/A</v>
      </c>
      <c r="J24" s="107" t="e">
        <f aca="false">+H24/F24*100</f>
        <v>#N/A</v>
      </c>
      <c r="K24" s="99" t="str">
        <f aca="false">IF(A24=D24,"n/a",IF(I24=J24,"GELIJK",IF(I24&gt;J24,B24,E24)))</f>
        <v>n/a</v>
      </c>
    </row>
    <row r="25" customFormat="false" ht="15.75" hidden="false" customHeight="false" outlineLevel="0" collapsed="false">
      <c r="A25" s="66"/>
      <c r="B25" s="95" t="e">
        <f aca="false">VLOOKUP(A25,SCHEMA!A:B,2,FALSE())</f>
        <v>#N/A</v>
      </c>
      <c r="C25" s="96" t="e">
        <f aca="false">VLOOKUP(A25,Handicap!A:J,10,FALSE())</f>
        <v>#N/A</v>
      </c>
      <c r="D25" s="66"/>
      <c r="E25" s="95" t="e">
        <f aca="false">VLOOKUP(D25,SCHEMA!A:B,2,FALSE())</f>
        <v>#N/A</v>
      </c>
      <c r="F25" s="96" t="e">
        <f aca="false">VLOOKUP(D25,Handicap!A:J,10,FALSE())</f>
        <v>#N/A</v>
      </c>
      <c r="G25" s="128"/>
      <c r="H25" s="128"/>
      <c r="I25" s="107" t="e">
        <f aca="false">+G25/C25*100</f>
        <v>#N/A</v>
      </c>
      <c r="J25" s="107" t="e">
        <f aca="false">+H25/F25*100</f>
        <v>#N/A</v>
      </c>
      <c r="K25" s="99" t="str">
        <f aca="false">IF(A25=D25,"n/a",IF(I25=J25,"GELIJK",IF(I25&gt;J25,B25,E25)))</f>
        <v>n/a</v>
      </c>
    </row>
    <row r="26" customFormat="false" ht="15.75" hidden="false" customHeight="false" outlineLevel="0" collapsed="false">
      <c r="A26" s="66"/>
      <c r="B26" s="95" t="e">
        <f aca="false">VLOOKUP(A26,SCHEMA!A:B,2,FALSE())</f>
        <v>#N/A</v>
      </c>
      <c r="C26" s="96" t="e">
        <f aca="false">VLOOKUP(A26,Handicap!A:J,10,FALSE())</f>
        <v>#N/A</v>
      </c>
      <c r="D26" s="66"/>
      <c r="E26" s="95" t="e">
        <f aca="false">VLOOKUP(D26,SCHEMA!A:B,2,FALSE())</f>
        <v>#N/A</v>
      </c>
      <c r="F26" s="96" t="e">
        <f aca="false">VLOOKUP(D26,Handicap!A:J,10,FALSE())</f>
        <v>#N/A</v>
      </c>
      <c r="G26" s="128"/>
      <c r="H26" s="128"/>
      <c r="I26" s="107" t="e">
        <f aca="false">+G26/C26*100</f>
        <v>#N/A</v>
      </c>
      <c r="J26" s="107" t="e">
        <f aca="false">+H26/F26*100</f>
        <v>#N/A</v>
      </c>
      <c r="K26" s="99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39"/>
      <c r="B27" s="95" t="e">
        <f aca="false">VLOOKUP(A27,SCHEMA!A:B,2,FALSE())</f>
        <v>#N/A</v>
      </c>
      <c r="C27" s="96" t="e">
        <f aca="false">VLOOKUP(A27,Handicap!A:J,10,FALSE())</f>
        <v>#N/A</v>
      </c>
      <c r="D27" s="39"/>
      <c r="E27" s="95" t="e">
        <f aca="false">VLOOKUP(D27,SCHEMA!A:B,2,FALSE())</f>
        <v>#N/A</v>
      </c>
      <c r="F27" s="96" t="e">
        <f aca="false">VLOOKUP(D27,Handicap!A:J,10,FALSE())</f>
        <v>#N/A</v>
      </c>
      <c r="G27" s="128"/>
      <c r="H27" s="128"/>
      <c r="I27" s="107" t="e">
        <f aca="false">+G27/C27*100</f>
        <v>#N/A</v>
      </c>
      <c r="J27" s="107" t="e">
        <f aca="false">+H27/F27*100</f>
        <v>#N/A</v>
      </c>
      <c r="K27" s="99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"/>
      <c r="C28" s="1"/>
    </row>
    <row r="29" customFormat="false" ht="12.75" hidden="false" customHeight="false" outlineLevel="0" collapsed="false">
      <c r="A29" s="1"/>
      <c r="C29" s="1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f aca="false">+STAND!AD4</f>
        <v>0</v>
      </c>
      <c r="F31" s="118" t="n">
        <f aca="false">+Handicap!BF4</f>
        <v>19</v>
      </c>
    </row>
    <row r="32" customFormat="false" ht="12.75" hidden="false" customHeight="false" outlineLevel="0" collapsed="false">
      <c r="A32" s="116" t="n">
        <f aca="false">COUNTIF(K3:K27,B32)</f>
        <v>0</v>
      </c>
      <c r="B32" s="117" t="s">
        <v>18</v>
      </c>
      <c r="C32" s="116" t="n">
        <f aca="false">+A32*3</f>
        <v>0</v>
      </c>
      <c r="E32" s="118" t="n">
        <f aca="false">+STAND!AD5</f>
        <v>2</v>
      </c>
      <c r="F32" s="118" t="n">
        <f aca="false">+Handicap!BF5</f>
        <v>19</v>
      </c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e">
        <f aca="false">+STAND!AD6</f>
        <v>#DIV/0!</v>
      </c>
      <c r="F33" s="118" t="n">
        <f aca="false">+Handicap!BF6</f>
        <v>24</v>
      </c>
    </row>
    <row r="34" customFormat="false" ht="12.75" hidden="false" customHeight="false" outlineLevel="0" collapsed="false">
      <c r="A34" s="116" t="n">
        <f aca="false">COUNTIF(K3:K27,B34)</f>
        <v>0</v>
      </c>
      <c r="B34" s="117" t="s">
        <v>20</v>
      </c>
      <c r="C34" s="116" t="n">
        <f aca="false">+A34*3</f>
        <v>0</v>
      </c>
      <c r="E34" s="118" t="n">
        <f aca="false">+STAND!AD7</f>
        <v>1.5</v>
      </c>
      <c r="F34" s="118" t="n">
        <f aca="false">+Handicap!BF7</f>
        <v>35</v>
      </c>
    </row>
    <row r="35" customFormat="false" ht="12.75" hidden="false" customHeight="false" outlineLevel="0" collapsed="false">
      <c r="A35" s="116" t="n">
        <f aca="false">COUNTIF(K3:K27,B35)</f>
        <v>0</v>
      </c>
      <c r="B35" s="117" t="s">
        <v>21</v>
      </c>
      <c r="C35" s="116" t="n">
        <f aca="false">+A35*3</f>
        <v>0</v>
      </c>
      <c r="E35" s="118" t="n">
        <f aca="false">+STAND!AD8</f>
        <v>1.2</v>
      </c>
      <c r="F35" s="118" t="n">
        <f aca="false">+Handicap!BF8</f>
        <v>36</v>
      </c>
    </row>
    <row r="36" customFormat="false" ht="12.75" hidden="false" customHeight="false" outlineLevel="0" collapsed="false">
      <c r="A36" s="116" t="n">
        <f aca="false">COUNTIF(K3:K27,B36)</f>
        <v>0</v>
      </c>
      <c r="B36" s="117" t="s">
        <v>22</v>
      </c>
      <c r="C36" s="116" t="n">
        <f aca="false">+A36*3</f>
        <v>0</v>
      </c>
      <c r="E36" s="118" t="n">
        <f aca="false">+STAND!AD9</f>
        <v>1.8</v>
      </c>
      <c r="F36" s="118" t="n">
        <f aca="false">+Handicap!BF9</f>
        <v>12</v>
      </c>
    </row>
    <row r="37" customFormat="false" ht="12.75" hidden="false" customHeight="fals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f aca="false">+STAND!AD10</f>
        <v>4.5</v>
      </c>
      <c r="F37" s="118" t="n">
        <f aca="false">+Handicap!BF10</f>
        <v>10</v>
      </c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E38" s="118" t="n">
        <f aca="false">+STAND!AD11</f>
        <v>2</v>
      </c>
      <c r="F38" s="118" t="n">
        <f aca="false">+Handicap!BF11</f>
        <v>15</v>
      </c>
    </row>
    <row r="39" customFormat="false" ht="12.75" hidden="false" customHeight="false" outlineLevel="0" collapsed="false">
      <c r="A39" s="116" t="n">
        <f aca="false">COUNTIF(K3:K27,B39)</f>
        <v>0</v>
      </c>
      <c r="B39" s="117" t="s">
        <v>25</v>
      </c>
      <c r="C39" s="116" t="n">
        <f aca="false">+A39*3</f>
        <v>0</v>
      </c>
      <c r="E39" s="118" t="n">
        <f aca="false">+STAND!AD12</f>
        <v>2.25</v>
      </c>
      <c r="F39" s="118" t="n">
        <f aca="false">+Handicap!BF12</f>
        <v>16</v>
      </c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f aca="false">+STAND!AD13</f>
        <v>0</v>
      </c>
      <c r="F40" s="118" t="n">
        <f aca="false">+Handicap!BF13</f>
        <v>10</v>
      </c>
    </row>
    <row r="41" customFormat="false" ht="12.75" hidden="false" customHeight="false" outlineLevel="0" collapsed="false">
      <c r="A41" s="116" t="n">
        <f aca="false">COUNTIF(K3:K27,B41)</f>
        <v>0</v>
      </c>
      <c r="B41" s="117" t="s">
        <v>28</v>
      </c>
      <c r="C41" s="116" t="n">
        <f aca="false">+A41*3</f>
        <v>0</v>
      </c>
      <c r="E41" s="118" t="n">
        <f aca="false">+STAND!AD14</f>
        <v>1</v>
      </c>
      <c r="F41" s="118" t="n">
        <f aca="false">+Handicap!BF14</f>
        <v>12</v>
      </c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e">
        <f aca="false">+STAND!AD15</f>
        <v>#DIV/0!</v>
      </c>
      <c r="F42" s="118" t="n">
        <f aca="false">+Handicap!BF15</f>
        <v>10</v>
      </c>
    </row>
    <row r="43" customFormat="false" ht="12.75" hidden="false" customHeight="false" outlineLevel="0" collapsed="false">
      <c r="A43" s="116" t="n">
        <f aca="false">COUNTIF(K3:K27,B43)</f>
        <v>0</v>
      </c>
      <c r="B43" s="117" t="s">
        <v>30</v>
      </c>
      <c r="C43" s="116" t="n">
        <f aca="false">+A43*3</f>
        <v>0</v>
      </c>
      <c r="E43" s="118" t="n">
        <f aca="false">+STAND!AD16</f>
        <v>1.5</v>
      </c>
      <c r="F43" s="118" t="n">
        <f aca="false">+Handicap!BF16</f>
        <v>14</v>
      </c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E44" s="118" t="n">
        <f aca="false">+STAND!AD17</f>
        <v>2</v>
      </c>
      <c r="F44" s="118" t="n">
        <f aca="false">+Handicap!BF17</f>
        <v>14</v>
      </c>
    </row>
    <row r="45" customFormat="false" ht="12.75" hidden="false" customHeight="false" outlineLevel="0" collapsed="false">
      <c r="A45" s="116" t="n">
        <f aca="false">COUNTIF(K3:K27,B45)</f>
        <v>0</v>
      </c>
      <c r="B45" s="119" t="s">
        <v>32</v>
      </c>
      <c r="C45" s="116" t="n">
        <f aca="false">+A45*3</f>
        <v>0</v>
      </c>
      <c r="E45" s="118" t="n">
        <f aca="false">+STAND!AD18</f>
        <v>2</v>
      </c>
      <c r="F45" s="118" t="n">
        <f aca="false">+Handicap!BF18</f>
        <v>29</v>
      </c>
    </row>
    <row r="46" customFormat="false" ht="12.75" hidden="false" customHeight="fals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f aca="false">+STAND!AD19</f>
        <v>1</v>
      </c>
      <c r="F46" s="118" t="n">
        <f aca="false">+Handicap!BF19</f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5" min="5" style="0" width="17.71"/>
    <col collapsed="false" customWidth="true" hidden="false" outlineLevel="0" max="10" min="9" style="0" width="11"/>
    <col collapsed="false" customWidth="true" hidden="false" outlineLevel="0" max="11" min="11" style="0" width="18.14"/>
  </cols>
  <sheetData>
    <row r="1" customFormat="false" ht="18" hidden="false" customHeight="false" outlineLevel="0" collapsed="false">
      <c r="B1" s="104" t="s">
        <v>106</v>
      </c>
      <c r="C1" s="104"/>
      <c r="D1" s="104"/>
      <c r="E1" s="109"/>
      <c r="F1" s="106"/>
    </row>
    <row r="2" customFormat="false" ht="21" hidden="false" customHeight="true" outlineLevel="0" collapsed="false">
      <c r="A2" s="126" t="s">
        <v>37</v>
      </c>
      <c r="B2" s="92" t="s">
        <v>87</v>
      </c>
      <c r="C2" s="92" t="s">
        <v>44</v>
      </c>
      <c r="D2" s="126" t="s">
        <v>37</v>
      </c>
      <c r="E2" s="92" t="s">
        <v>87</v>
      </c>
      <c r="F2" s="92" t="s">
        <v>44</v>
      </c>
      <c r="G2" s="126" t="s">
        <v>88</v>
      </c>
      <c r="H2" s="126" t="s">
        <v>88</v>
      </c>
      <c r="I2" s="92" t="s">
        <v>89</v>
      </c>
      <c r="J2" s="92" t="s">
        <v>89</v>
      </c>
      <c r="K2" s="92" t="s">
        <v>90</v>
      </c>
    </row>
    <row r="3" customFormat="false" ht="15.75" hidden="false" customHeight="false" outlineLevel="0" collapsed="false">
      <c r="A3" s="66"/>
      <c r="B3" s="95" t="e">
        <f aca="false">VLOOKUP(A3,SCHEMA!A:J,2,FALSE())</f>
        <v>#N/A</v>
      </c>
      <c r="C3" s="96" t="e">
        <f aca="false">VLOOKUP(A3,Handicap!A:J,10,FALSE())</f>
        <v>#N/A</v>
      </c>
      <c r="D3" s="127"/>
      <c r="E3" s="95" t="e">
        <f aca="false">VLOOKUP(D3,SCHEMA!A:B,2,FALSE())</f>
        <v>#N/A</v>
      </c>
      <c r="F3" s="96" t="e">
        <f aca="false">VLOOKUP(D3,Handicap!A:J,10,FALSE())</f>
        <v>#N/A</v>
      </c>
      <c r="G3" s="128"/>
      <c r="H3" s="128"/>
      <c r="I3" s="107" t="e">
        <f aca="false">+G3/C3*100</f>
        <v>#N/A</v>
      </c>
      <c r="J3" s="107" t="e">
        <f aca="false">+H3/F3*100</f>
        <v>#N/A</v>
      </c>
      <c r="K3" s="99" t="str">
        <f aca="false">IF(A3=D3,"n/a",IF(I3=J3,"GELIJK",IF(I3&gt;J3,B3,E3)))</f>
        <v>n/a</v>
      </c>
    </row>
    <row r="4" customFormat="false" ht="15.75" hidden="false" customHeight="false" outlineLevel="0" collapsed="false">
      <c r="A4" s="66"/>
      <c r="B4" s="95" t="e">
        <f aca="false">VLOOKUP(A4,SCHEMA!A:B,2,FALSE())</f>
        <v>#N/A</v>
      </c>
      <c r="C4" s="96" t="e">
        <f aca="false">VLOOKUP(A4,Handicap!A:J,10,FALSE())</f>
        <v>#N/A</v>
      </c>
      <c r="D4" s="127"/>
      <c r="E4" s="95" t="e">
        <f aca="false">VLOOKUP(D4,SCHEMA!A:B,2,FALSE())</f>
        <v>#N/A</v>
      </c>
      <c r="F4" s="96" t="e">
        <f aca="false">VLOOKUP(D4,Handicap!A:J,10,FALSE())</f>
        <v>#N/A</v>
      </c>
      <c r="G4" s="128"/>
      <c r="H4" s="128"/>
      <c r="I4" s="107" t="e">
        <f aca="false">+G4/C4*100</f>
        <v>#N/A</v>
      </c>
      <c r="J4" s="107" t="e">
        <f aca="false">+H4/F4*100</f>
        <v>#N/A</v>
      </c>
      <c r="K4" s="99" t="str">
        <f aca="false">IF(A4=D4,"n/a",IF(I4=J4,"GELIJK",IF(I4&gt;J4,B4,E4)))</f>
        <v>n/a</v>
      </c>
    </row>
    <row r="5" customFormat="false" ht="15.75" hidden="false" customHeight="false" outlineLevel="0" collapsed="false">
      <c r="A5" s="66"/>
      <c r="B5" s="95" t="e">
        <f aca="false">VLOOKUP(A5,SCHEMA!A:B,2,FALSE())</f>
        <v>#N/A</v>
      </c>
      <c r="C5" s="96" t="e">
        <f aca="false">VLOOKUP(A5,Handicap!A:J,10,FALSE())</f>
        <v>#N/A</v>
      </c>
      <c r="D5" s="127"/>
      <c r="E5" s="95" t="e">
        <f aca="false">VLOOKUP(D5,SCHEMA!A:B,2,FALSE())</f>
        <v>#N/A</v>
      </c>
      <c r="F5" s="96" t="e">
        <f aca="false">VLOOKUP(D5,Handicap!A:J,10,FALSE())</f>
        <v>#N/A</v>
      </c>
      <c r="G5" s="128"/>
      <c r="H5" s="128"/>
      <c r="I5" s="107" t="e">
        <f aca="false">+G5/C5*100</f>
        <v>#N/A</v>
      </c>
      <c r="J5" s="107" t="e">
        <f aca="false">+H5/F5*100</f>
        <v>#N/A</v>
      </c>
      <c r="K5" s="99" t="str">
        <f aca="false">IF(A5=D5,"n/a",IF(I5=J5,"GELIJK",IF(I5&gt;J5,B5,E5)))</f>
        <v>n/a</v>
      </c>
    </row>
    <row r="6" customFormat="false" ht="15.75" hidden="false" customHeight="false" outlineLevel="0" collapsed="false">
      <c r="A6" s="66"/>
      <c r="B6" s="95" t="e">
        <f aca="false">VLOOKUP(A6,SCHEMA!A:B,2,FALSE())</f>
        <v>#N/A</v>
      </c>
      <c r="C6" s="96" t="e">
        <f aca="false">VLOOKUP(A6,Handicap!A:J,10,FALSE())</f>
        <v>#N/A</v>
      </c>
      <c r="D6" s="127"/>
      <c r="E6" s="95" t="e">
        <f aca="false">VLOOKUP(D6,SCHEMA!A:B,2,FALSE())</f>
        <v>#N/A</v>
      </c>
      <c r="F6" s="96" t="e">
        <f aca="false">VLOOKUP(D6,Handicap!A:J,10,FALSE())</f>
        <v>#N/A</v>
      </c>
      <c r="G6" s="128"/>
      <c r="H6" s="128"/>
      <c r="I6" s="107" t="e">
        <f aca="false">+G6/C6*100</f>
        <v>#N/A</v>
      </c>
      <c r="J6" s="107" t="e">
        <f aca="false">+H6/F6*100</f>
        <v>#N/A</v>
      </c>
      <c r="K6" s="99" t="str">
        <f aca="false">IF(A6=D6,"n/a",IF(I6=J6,"GELIJK",IF(I6&gt;J6,B6,E6)))</f>
        <v>n/a</v>
      </c>
    </row>
    <row r="7" customFormat="false" ht="15.75" hidden="false" customHeight="false" outlineLevel="0" collapsed="false">
      <c r="A7" s="66"/>
      <c r="B7" s="95" t="e">
        <f aca="false">VLOOKUP(A7,SCHEMA!A:B,2,FALSE())</f>
        <v>#N/A</v>
      </c>
      <c r="C7" s="96" t="e">
        <f aca="false">VLOOKUP(A7,Handicap!A:J,10,FALSE())</f>
        <v>#N/A</v>
      </c>
      <c r="D7" s="127"/>
      <c r="E7" s="95" t="e">
        <f aca="false">VLOOKUP(D7,SCHEMA!A:B,2,FALSE())</f>
        <v>#N/A</v>
      </c>
      <c r="F7" s="96" t="e">
        <f aca="false">VLOOKUP(D7,Handicap!A:J,10,FALSE())</f>
        <v>#N/A</v>
      </c>
      <c r="G7" s="128"/>
      <c r="H7" s="128"/>
      <c r="I7" s="107" t="e">
        <f aca="false">+G7/C7*100</f>
        <v>#N/A</v>
      </c>
      <c r="J7" s="107" t="e">
        <f aca="false">+H7/F7*100</f>
        <v>#N/A</v>
      </c>
      <c r="K7" s="99" t="str">
        <f aca="false">IF(A7=D7,"n/a",IF(I7=J7,"GELIJK",IF(I7&gt;J7,B7,E7)))</f>
        <v>n/a</v>
      </c>
    </row>
    <row r="8" customFormat="false" ht="15.75" hidden="false" customHeight="false" outlineLevel="0" collapsed="false">
      <c r="A8" s="66"/>
      <c r="B8" s="95" t="e">
        <f aca="false">VLOOKUP(A8,SCHEMA!A:B,2,FALSE())</f>
        <v>#N/A</v>
      </c>
      <c r="C8" s="96" t="e">
        <f aca="false">VLOOKUP(A8,Handicap!A:J,10,FALSE())</f>
        <v>#N/A</v>
      </c>
      <c r="D8" s="127"/>
      <c r="E8" s="95" t="e">
        <f aca="false">VLOOKUP(D8,SCHEMA!A:B,2,FALSE())</f>
        <v>#N/A</v>
      </c>
      <c r="F8" s="96" t="e">
        <f aca="false">VLOOKUP(D8,Handicap!A:J,10,FALSE())</f>
        <v>#N/A</v>
      </c>
      <c r="G8" s="128"/>
      <c r="H8" s="128"/>
      <c r="I8" s="107" t="e">
        <f aca="false">+G8/C8*100</f>
        <v>#N/A</v>
      </c>
      <c r="J8" s="107" t="e">
        <f aca="false">+H8/F8*100</f>
        <v>#N/A</v>
      </c>
      <c r="K8" s="99" t="str">
        <f aca="false">IF(A8=D8,"n/a",IF(I8=J8,"GELIJK",IF(I8&gt;J8,B8,E8)))</f>
        <v>n/a</v>
      </c>
    </row>
    <row r="9" customFormat="false" ht="15.75" hidden="false" customHeight="false" outlineLevel="0" collapsed="false">
      <c r="A9" s="39"/>
      <c r="B9" s="95" t="e">
        <f aca="false">VLOOKUP(A9,SCHEMA!A:B,2,FALSE())</f>
        <v>#N/A</v>
      </c>
      <c r="C9" s="96" t="e">
        <f aca="false">VLOOKUP(A9,Handicap!A:J,10,FALSE())</f>
        <v>#N/A</v>
      </c>
      <c r="D9" s="127"/>
      <c r="E9" s="95" t="e">
        <f aca="false">VLOOKUP(D9,SCHEMA!A:B,2,FALSE())</f>
        <v>#N/A</v>
      </c>
      <c r="F9" s="96" t="e">
        <f aca="false">VLOOKUP(D9,Handicap!A:J,10,FALSE())</f>
        <v>#N/A</v>
      </c>
      <c r="G9" s="128"/>
      <c r="H9" s="128"/>
      <c r="I9" s="107" t="e">
        <f aca="false">+G9/C9*100</f>
        <v>#N/A</v>
      </c>
      <c r="J9" s="107" t="e">
        <f aca="false">+H9/F9*100</f>
        <v>#N/A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B10" s="109" t="s">
        <v>94</v>
      </c>
      <c r="C10" s="106"/>
      <c r="E10" s="109"/>
      <c r="F10" s="106"/>
    </row>
    <row r="11" customFormat="false" ht="21" hidden="false" customHeight="true" outlineLevel="0" collapsed="false">
      <c r="A11" s="126" t="s">
        <v>37</v>
      </c>
      <c r="B11" s="92" t="s">
        <v>87</v>
      </c>
      <c r="C11" s="92" t="s">
        <v>44</v>
      </c>
      <c r="D11" s="126" t="s">
        <v>37</v>
      </c>
      <c r="E11" s="92" t="s">
        <v>87</v>
      </c>
      <c r="F11" s="92" t="s">
        <v>44</v>
      </c>
      <c r="G11" s="126" t="s">
        <v>88</v>
      </c>
      <c r="H11" s="126" t="s">
        <v>88</v>
      </c>
      <c r="I11" s="92" t="s">
        <v>89</v>
      </c>
      <c r="J11" s="92" t="s">
        <v>89</v>
      </c>
      <c r="K11" s="92" t="s">
        <v>90</v>
      </c>
    </row>
    <row r="12" customFormat="false" ht="15.75" hidden="false" customHeight="false" outlineLevel="0" collapsed="false">
      <c r="A12" s="66"/>
      <c r="B12" s="95" t="e">
        <f aca="false">VLOOKUP(A12,SCHEMA!A:B,2,FALSE())</f>
        <v>#N/A</v>
      </c>
      <c r="C12" s="96" t="e">
        <f aca="false">VLOOKUP(A12,Handicap!A:J,10,FALSE())</f>
        <v>#N/A</v>
      </c>
      <c r="D12" s="66"/>
      <c r="E12" s="95" t="e">
        <f aca="false">VLOOKUP(D12,SCHEMA!A:B,2,FALSE())</f>
        <v>#N/A</v>
      </c>
      <c r="F12" s="96" t="e">
        <f aca="false">VLOOKUP(D12,Handicap!A:J,10,FALSE())</f>
        <v>#N/A</v>
      </c>
      <c r="G12" s="128"/>
      <c r="H12" s="128"/>
      <c r="I12" s="107" t="e">
        <f aca="false">+G12/C12*100</f>
        <v>#N/A</v>
      </c>
      <c r="J12" s="107" t="e">
        <f aca="false">+H12/F12*100</f>
        <v>#N/A</v>
      </c>
      <c r="K12" s="99" t="str">
        <f aca="false">IF(A12=D12,"n/a",IF(I12=J12,"GELIJK",IF(I12&gt;J12,B12,E12)))</f>
        <v>n/a</v>
      </c>
    </row>
    <row r="13" customFormat="false" ht="16.5" hidden="false" customHeight="true" outlineLevel="0" collapsed="false">
      <c r="A13" s="66"/>
      <c r="B13" s="95" t="e">
        <f aca="false">VLOOKUP(A13,SCHEMA!A:B,2,FALSE())</f>
        <v>#N/A</v>
      </c>
      <c r="C13" s="96" t="e">
        <f aca="false">VLOOKUP(A13,Handicap!A:J,10,FALSE())</f>
        <v>#N/A</v>
      </c>
      <c r="D13" s="66"/>
      <c r="E13" s="95" t="e">
        <f aca="false">VLOOKUP(D13,SCHEMA!A:B,2,FALSE())</f>
        <v>#N/A</v>
      </c>
      <c r="F13" s="96" t="e">
        <f aca="false">VLOOKUP(D13,Handicap!A:J,10,FALSE())</f>
        <v>#N/A</v>
      </c>
      <c r="G13" s="128"/>
      <c r="H13" s="128"/>
      <c r="I13" s="107" t="e">
        <f aca="false">+G13/C13*100</f>
        <v>#N/A</v>
      </c>
      <c r="J13" s="107" t="e">
        <f aca="false">+H13/F13*100</f>
        <v>#N/A</v>
      </c>
      <c r="K13" s="99" t="str">
        <f aca="false">IF(A13=D13,"n/a",IF(I13=J13,"GELIJK",IF(I13&gt;J13,B13,E13)))</f>
        <v>n/a</v>
      </c>
    </row>
    <row r="14" customFormat="false" ht="15.75" hidden="false" customHeight="false" outlineLevel="0" collapsed="false">
      <c r="A14" s="66"/>
      <c r="B14" s="95" t="e">
        <f aca="false">VLOOKUP(A14,SCHEMA!A:B,2,FALSE())</f>
        <v>#N/A</v>
      </c>
      <c r="C14" s="96" t="e">
        <f aca="false">VLOOKUP(A14,Handicap!A:J,10,FALSE())</f>
        <v>#N/A</v>
      </c>
      <c r="D14" s="66"/>
      <c r="E14" s="95" t="e">
        <f aca="false">VLOOKUP(D14,SCHEMA!A:B,2,FALSE())</f>
        <v>#N/A</v>
      </c>
      <c r="F14" s="96" t="e">
        <f aca="false">VLOOKUP(D14,Handicap!A:J,10,FALSE())</f>
        <v>#N/A</v>
      </c>
      <c r="G14" s="128"/>
      <c r="H14" s="128"/>
      <c r="I14" s="107" t="e">
        <f aca="false">+G14/C14*100</f>
        <v>#N/A</v>
      </c>
      <c r="J14" s="107" t="e">
        <f aca="false">+H14/F14*100</f>
        <v>#N/A</v>
      </c>
      <c r="K14" s="99" t="str">
        <f aca="false">IF(A14=D14,"n/a",IF(I14=J14,"GELIJK",IF(I14&gt;J14,B14,E14)))</f>
        <v>n/a</v>
      </c>
    </row>
    <row r="15" customFormat="false" ht="15.75" hidden="false" customHeight="false" outlineLevel="0" collapsed="false">
      <c r="A15" s="66"/>
      <c r="B15" s="95" t="e">
        <f aca="false">VLOOKUP(A15,SCHEMA!A:B,2,FALSE())</f>
        <v>#N/A</v>
      </c>
      <c r="C15" s="96" t="e">
        <f aca="false">VLOOKUP(A15,Handicap!A:J,10,FALSE())</f>
        <v>#N/A</v>
      </c>
      <c r="D15" s="66"/>
      <c r="E15" s="95" t="e">
        <f aca="false">VLOOKUP(D15,SCHEMA!A:B,2,FALSE())</f>
        <v>#N/A</v>
      </c>
      <c r="F15" s="96" t="e">
        <f aca="false">VLOOKUP(D15,Handicap!A:J,10,FALSE())</f>
        <v>#N/A</v>
      </c>
      <c r="G15" s="128"/>
      <c r="H15" s="128"/>
      <c r="I15" s="107" t="e">
        <f aca="false">+G15/C15*100</f>
        <v>#N/A</v>
      </c>
      <c r="J15" s="107" t="e">
        <f aca="false">+H15/F15*100</f>
        <v>#N/A</v>
      </c>
      <c r="K15" s="99" t="str">
        <f aca="false">IF(A15=D15,"n/a",IF(I15=J15,"GELIJK",IF(I15&gt;J15,B15,E15)))</f>
        <v>n/a</v>
      </c>
    </row>
    <row r="16" customFormat="false" ht="15.75" hidden="false" customHeight="false" outlineLevel="0" collapsed="false">
      <c r="A16" s="66"/>
      <c r="B16" s="95" t="e">
        <f aca="false">VLOOKUP(A16,SCHEMA!A:B,2,FALSE())</f>
        <v>#N/A</v>
      </c>
      <c r="C16" s="96" t="e">
        <f aca="false">VLOOKUP(A16,Handicap!A:J,10,FALSE())</f>
        <v>#N/A</v>
      </c>
      <c r="D16" s="66"/>
      <c r="E16" s="95" t="e">
        <f aca="false">VLOOKUP(D16,SCHEMA!A:B,2,FALSE())</f>
        <v>#N/A</v>
      </c>
      <c r="F16" s="96" t="e">
        <f aca="false">VLOOKUP(D16,Handicap!A:J,10,FALSE())</f>
        <v>#N/A</v>
      </c>
      <c r="G16" s="128"/>
      <c r="H16" s="128"/>
      <c r="I16" s="107" t="e">
        <f aca="false">+G16/C16*100</f>
        <v>#N/A</v>
      </c>
      <c r="J16" s="107" t="e">
        <f aca="false">+H16/F16*100</f>
        <v>#N/A</v>
      </c>
      <c r="K16" s="99" t="str">
        <f aca="false">IF(A16=D16,"n/a",IF(I16=J16,"GELIJK",IF(I16&gt;J16,B16,E16)))</f>
        <v>n/a</v>
      </c>
    </row>
    <row r="17" customFormat="false" ht="15.75" hidden="false" customHeight="false" outlineLevel="0" collapsed="false">
      <c r="A17" s="66"/>
      <c r="B17" s="95" t="e">
        <f aca="false">VLOOKUP(A17,SCHEMA!A:B,2,FALSE())</f>
        <v>#N/A</v>
      </c>
      <c r="C17" s="96" t="e">
        <f aca="false">VLOOKUP(A17,Handicap!A:J,10,FALSE())</f>
        <v>#N/A</v>
      </c>
      <c r="D17" s="66"/>
      <c r="E17" s="95" t="e">
        <f aca="false">VLOOKUP(D17,SCHEMA!A:B,2,FALSE())</f>
        <v>#N/A</v>
      </c>
      <c r="F17" s="96" t="e">
        <f aca="false">VLOOKUP(D17,Handicap!A:J,10,FALSE())</f>
        <v>#N/A</v>
      </c>
      <c r="G17" s="128"/>
      <c r="H17" s="128"/>
      <c r="I17" s="107" t="e">
        <f aca="false">+G17/C17*100</f>
        <v>#N/A</v>
      </c>
      <c r="J17" s="107" t="e">
        <f aca="false">+H17/F17*100</f>
        <v>#N/A</v>
      </c>
      <c r="K17" s="99" t="str">
        <f aca="false">IF(A17=D17,"n/a",IF(I17=J17,"GELIJK",IF(I17&gt;J17,B17,E17)))</f>
        <v>n/a</v>
      </c>
    </row>
    <row r="18" customFormat="false" ht="15.75" hidden="false" customHeight="false" outlineLevel="0" collapsed="false">
      <c r="A18" s="39"/>
      <c r="B18" s="95" t="e">
        <f aca="false">VLOOKUP(A18,SCHEMA!A:B,2,FALSE())</f>
        <v>#N/A</v>
      </c>
      <c r="C18" s="96" t="e">
        <f aca="false">VLOOKUP(A18,Handicap!A:J,10,FALSE())</f>
        <v>#N/A</v>
      </c>
      <c r="D18" s="39"/>
      <c r="E18" s="95" t="e">
        <f aca="false">VLOOKUP(D18,SCHEMA!A:B,2,FALSE())</f>
        <v>#N/A</v>
      </c>
      <c r="F18" s="96" t="e">
        <f aca="false">VLOOKUP(D18,Handicap!A:J,10,FALSE())</f>
        <v>#N/A</v>
      </c>
      <c r="G18" s="129"/>
      <c r="H18" s="129"/>
      <c r="I18" s="107" t="e">
        <f aca="false">+G18/C18*100</f>
        <v>#N/A</v>
      </c>
      <c r="J18" s="107" t="e">
        <f aca="false">+H18/F18*100</f>
        <v>#N/A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B19" s="109" t="s">
        <v>95</v>
      </c>
      <c r="C19" s="106"/>
      <c r="E19" s="109"/>
      <c r="F19" s="106"/>
    </row>
    <row r="20" customFormat="false" ht="21" hidden="false" customHeight="true" outlineLevel="0" collapsed="false">
      <c r="A20" s="126" t="s">
        <v>37</v>
      </c>
      <c r="B20" s="92" t="s">
        <v>87</v>
      </c>
      <c r="C20" s="92" t="s">
        <v>44</v>
      </c>
      <c r="D20" s="126" t="s">
        <v>37</v>
      </c>
      <c r="E20" s="92" t="s">
        <v>87</v>
      </c>
      <c r="F20" s="92" t="s">
        <v>44</v>
      </c>
      <c r="G20" s="126" t="s">
        <v>88</v>
      </c>
      <c r="H20" s="126" t="s">
        <v>88</v>
      </c>
      <c r="I20" s="92" t="s">
        <v>89</v>
      </c>
      <c r="J20" s="92" t="s">
        <v>89</v>
      </c>
      <c r="K20" s="92" t="s">
        <v>90</v>
      </c>
    </row>
    <row r="21" customFormat="false" ht="15.75" hidden="false" customHeight="false" outlineLevel="0" collapsed="false">
      <c r="A21" s="66"/>
      <c r="B21" s="95" t="e">
        <f aca="false">VLOOKUP(A21,SCHEMA!A:B,2,FALSE())</f>
        <v>#N/A</v>
      </c>
      <c r="C21" s="96" t="e">
        <f aca="false">VLOOKUP(A21,Handicap!A:J,10,FALSE())</f>
        <v>#N/A</v>
      </c>
      <c r="D21" s="66"/>
      <c r="E21" s="95" t="e">
        <f aca="false">VLOOKUP(D21,SCHEMA!A:B,2,FALSE())</f>
        <v>#N/A</v>
      </c>
      <c r="F21" s="96" t="e">
        <f aca="false">VLOOKUP(D21,Handicap!A:J,10,FALSE())</f>
        <v>#N/A</v>
      </c>
      <c r="G21" s="128"/>
      <c r="H21" s="128"/>
      <c r="I21" s="107" t="e">
        <f aca="false">+G21/C21*100</f>
        <v>#N/A</v>
      </c>
      <c r="J21" s="107" t="e">
        <f aca="false">+H21/F21*100</f>
        <v>#N/A</v>
      </c>
      <c r="K21" s="99" t="str">
        <f aca="false">IF(A21=D21,"n/a",IF(I21=J21,"GELIJK",IF(I21&gt;J21,B21,E21)))</f>
        <v>n/a</v>
      </c>
    </row>
    <row r="22" customFormat="false" ht="15.75" hidden="false" customHeight="false" outlineLevel="0" collapsed="false">
      <c r="A22" s="66"/>
      <c r="B22" s="95" t="e">
        <f aca="false">VLOOKUP(A22,SCHEMA!A:B,2,FALSE())</f>
        <v>#N/A</v>
      </c>
      <c r="C22" s="96" t="e">
        <f aca="false">VLOOKUP(A22,Handicap!A:J,10,FALSE())</f>
        <v>#N/A</v>
      </c>
      <c r="D22" s="66"/>
      <c r="E22" s="95" t="e">
        <f aca="false">VLOOKUP(D22,SCHEMA!A:B,2,FALSE())</f>
        <v>#N/A</v>
      </c>
      <c r="F22" s="96" t="e">
        <f aca="false">VLOOKUP(D22,Handicap!A:J,10,FALSE())</f>
        <v>#N/A</v>
      </c>
      <c r="G22" s="128"/>
      <c r="H22" s="128"/>
      <c r="I22" s="107" t="e">
        <f aca="false">+G22/C22*100</f>
        <v>#N/A</v>
      </c>
      <c r="J22" s="107" t="e">
        <f aca="false">+H22/F22*100</f>
        <v>#N/A</v>
      </c>
      <c r="K22" s="99" t="str">
        <f aca="false">IF(A22=D22,"n/a",IF(I22=J22,"GELIJK",IF(I22&gt;J22,B22,E22)))</f>
        <v>n/a</v>
      </c>
    </row>
    <row r="23" customFormat="false" ht="15.75" hidden="false" customHeight="false" outlineLevel="0" collapsed="false">
      <c r="A23" s="66"/>
      <c r="B23" s="95" t="e">
        <f aca="false">VLOOKUP(A23,SCHEMA!A:B,2,FALSE())</f>
        <v>#N/A</v>
      </c>
      <c r="C23" s="96" t="e">
        <f aca="false">VLOOKUP(A23,Handicap!A:J,10,FALSE())</f>
        <v>#N/A</v>
      </c>
      <c r="D23" s="66"/>
      <c r="E23" s="95" t="e">
        <f aca="false">VLOOKUP(D23,SCHEMA!A:B,2,FALSE())</f>
        <v>#N/A</v>
      </c>
      <c r="F23" s="96" t="e">
        <f aca="false">VLOOKUP(D23,Handicap!A:J,10,FALSE())</f>
        <v>#N/A</v>
      </c>
      <c r="G23" s="128"/>
      <c r="H23" s="128"/>
      <c r="I23" s="107" t="e">
        <f aca="false">+G23/C23*100</f>
        <v>#N/A</v>
      </c>
      <c r="J23" s="107" t="e">
        <f aca="false">+H23/F23*100</f>
        <v>#N/A</v>
      </c>
      <c r="K23" s="99" t="str">
        <f aca="false">IF(A23=D23,"n/a",IF(I23=J23,"GELIJK",IF(I23&gt;J23,B23,E23)))</f>
        <v>n/a</v>
      </c>
    </row>
    <row r="24" customFormat="false" ht="15.75" hidden="false" customHeight="false" outlineLevel="0" collapsed="false">
      <c r="A24" s="66"/>
      <c r="B24" s="95" t="e">
        <f aca="false">VLOOKUP(A24,SCHEMA!A:B,2,FALSE())</f>
        <v>#N/A</v>
      </c>
      <c r="C24" s="96" t="e">
        <f aca="false">VLOOKUP(A24,Handicap!A:J,10,FALSE())</f>
        <v>#N/A</v>
      </c>
      <c r="D24" s="66"/>
      <c r="E24" s="95" t="e">
        <f aca="false">VLOOKUP(D24,SCHEMA!A:B,2,FALSE())</f>
        <v>#N/A</v>
      </c>
      <c r="F24" s="96" t="e">
        <f aca="false">VLOOKUP(D24,Handicap!A:J,10,FALSE())</f>
        <v>#N/A</v>
      </c>
      <c r="G24" s="128"/>
      <c r="H24" s="128"/>
      <c r="I24" s="107" t="e">
        <f aca="false">+G24/C24*100</f>
        <v>#N/A</v>
      </c>
      <c r="J24" s="107" t="e">
        <f aca="false">+H24/F24*100</f>
        <v>#N/A</v>
      </c>
      <c r="K24" s="99" t="str">
        <f aca="false">IF(A24=D24,"n/a",IF(I24=J24,"GELIJK",IF(I24&gt;J24,B24,E24)))</f>
        <v>n/a</v>
      </c>
    </row>
    <row r="25" customFormat="false" ht="15.75" hidden="false" customHeight="false" outlineLevel="0" collapsed="false">
      <c r="A25" s="66"/>
      <c r="B25" s="95" t="e">
        <f aca="false">VLOOKUP(A25,SCHEMA!A:B,2,FALSE())</f>
        <v>#N/A</v>
      </c>
      <c r="C25" s="96" t="e">
        <f aca="false">VLOOKUP(A25,Handicap!A:J,10,FALSE())</f>
        <v>#N/A</v>
      </c>
      <c r="D25" s="66"/>
      <c r="E25" s="95" t="e">
        <f aca="false">VLOOKUP(D25,SCHEMA!A:B,2,FALSE())</f>
        <v>#N/A</v>
      </c>
      <c r="F25" s="96" t="e">
        <f aca="false">VLOOKUP(D25,Handicap!A:J,10,FALSE())</f>
        <v>#N/A</v>
      </c>
      <c r="G25" s="128"/>
      <c r="H25" s="128"/>
      <c r="I25" s="107" t="e">
        <f aca="false">+G25/C25*100</f>
        <v>#N/A</v>
      </c>
      <c r="J25" s="107" t="e">
        <f aca="false">+H25/F25*100</f>
        <v>#N/A</v>
      </c>
      <c r="K25" s="99" t="str">
        <f aca="false">IF(A25=D25,"n/a",IF(I25=J25,"GELIJK",IF(I25&gt;J25,B25,E25)))</f>
        <v>n/a</v>
      </c>
    </row>
    <row r="26" customFormat="false" ht="15.75" hidden="false" customHeight="false" outlineLevel="0" collapsed="false">
      <c r="A26" s="66"/>
      <c r="B26" s="95" t="e">
        <f aca="false">VLOOKUP(A26,SCHEMA!A:B,2,FALSE())</f>
        <v>#N/A</v>
      </c>
      <c r="C26" s="96" t="e">
        <f aca="false">VLOOKUP(A26,Handicap!A:J,10,FALSE())</f>
        <v>#N/A</v>
      </c>
      <c r="D26" s="66"/>
      <c r="E26" s="95" t="e">
        <f aca="false">VLOOKUP(D26,SCHEMA!A:B,2,FALSE())</f>
        <v>#N/A</v>
      </c>
      <c r="F26" s="96" t="e">
        <f aca="false">VLOOKUP(D26,Handicap!A:J,10,FALSE())</f>
        <v>#N/A</v>
      </c>
      <c r="G26" s="128"/>
      <c r="H26" s="128"/>
      <c r="I26" s="107" t="e">
        <f aca="false">+G26/C26*100</f>
        <v>#N/A</v>
      </c>
      <c r="J26" s="107" t="e">
        <f aca="false">+H26/F26*100</f>
        <v>#N/A</v>
      </c>
      <c r="K26" s="99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39"/>
      <c r="B27" s="95" t="e">
        <f aca="false">VLOOKUP(A27,SCHEMA!A:B,2,FALSE())</f>
        <v>#N/A</v>
      </c>
      <c r="C27" s="96" t="e">
        <f aca="false">VLOOKUP(A27,Handicap!A:J,10,FALSE())</f>
        <v>#N/A</v>
      </c>
      <c r="D27" s="39"/>
      <c r="E27" s="95" t="e">
        <f aca="false">VLOOKUP(D27,SCHEMA!A:B,2,FALSE())</f>
        <v>#N/A</v>
      </c>
      <c r="F27" s="96" t="e">
        <f aca="false">VLOOKUP(D27,Handicap!A:J,10,FALSE())</f>
        <v>#N/A</v>
      </c>
      <c r="G27" s="128"/>
      <c r="H27" s="128"/>
      <c r="I27" s="107" t="e">
        <f aca="false">+G27/C27*100</f>
        <v>#N/A</v>
      </c>
      <c r="J27" s="107" t="e">
        <f aca="false">+H27/F27*100</f>
        <v>#N/A</v>
      </c>
      <c r="K27" s="99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"/>
      <c r="C28" s="1"/>
    </row>
    <row r="29" customFormat="false" ht="12.75" hidden="false" customHeight="false" outlineLevel="0" collapsed="false">
      <c r="A29" s="1"/>
      <c r="C29" s="1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f aca="false">+STAND!AD4</f>
        <v>0</v>
      </c>
      <c r="F31" s="118" t="n">
        <f aca="false">+Handicap!BN4</f>
        <v>19</v>
      </c>
    </row>
    <row r="32" customFormat="false" ht="12.75" hidden="false" customHeight="false" outlineLevel="0" collapsed="false">
      <c r="A32" s="116" t="n">
        <f aca="false">COUNTIF(K3:K27,B32)</f>
        <v>0</v>
      </c>
      <c r="B32" s="117" t="s">
        <v>18</v>
      </c>
      <c r="C32" s="116" t="n">
        <f aca="false">+A32*3</f>
        <v>0</v>
      </c>
      <c r="E32" s="118" t="n">
        <f aca="false">+STAND!AD5</f>
        <v>2</v>
      </c>
      <c r="F32" s="118" t="n">
        <f aca="false">+Handicap!BN5</f>
        <v>19</v>
      </c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e">
        <f aca="false">+STAND!AD6</f>
        <v>#DIV/0!</v>
      </c>
      <c r="F33" s="118" t="n">
        <f aca="false">+Handicap!BN6</f>
        <v>24</v>
      </c>
    </row>
    <row r="34" customFormat="false" ht="12.75" hidden="false" customHeight="false" outlineLevel="0" collapsed="false">
      <c r="A34" s="116" t="n">
        <f aca="false">COUNTIF(K3:K27,B34)</f>
        <v>0</v>
      </c>
      <c r="B34" s="117" t="s">
        <v>20</v>
      </c>
      <c r="C34" s="116" t="n">
        <f aca="false">+A34*3</f>
        <v>0</v>
      </c>
      <c r="E34" s="118" t="n">
        <f aca="false">+STAND!AD7</f>
        <v>1.5</v>
      </c>
      <c r="F34" s="118" t="n">
        <f aca="false">+Handicap!BN7</f>
        <v>35</v>
      </c>
    </row>
    <row r="35" customFormat="false" ht="12.75" hidden="false" customHeight="false" outlineLevel="0" collapsed="false">
      <c r="A35" s="116" t="n">
        <f aca="false">COUNTIF(K3:K27,B35)</f>
        <v>0</v>
      </c>
      <c r="B35" s="117" t="s">
        <v>21</v>
      </c>
      <c r="C35" s="116" t="n">
        <f aca="false">+A35*3</f>
        <v>0</v>
      </c>
      <c r="E35" s="118" t="n">
        <f aca="false">+STAND!AD8</f>
        <v>1.2</v>
      </c>
      <c r="F35" s="118" t="n">
        <f aca="false">+Handicap!BN8</f>
        <v>36</v>
      </c>
    </row>
    <row r="36" customFormat="false" ht="12.75" hidden="false" customHeight="false" outlineLevel="0" collapsed="false">
      <c r="A36" s="116" t="n">
        <f aca="false">COUNTIF(K3:K27,B36)</f>
        <v>0</v>
      </c>
      <c r="B36" s="117" t="s">
        <v>22</v>
      </c>
      <c r="C36" s="116" t="n">
        <f aca="false">+A36*3</f>
        <v>0</v>
      </c>
      <c r="E36" s="118" t="n">
        <f aca="false">+STAND!AD9</f>
        <v>1.8</v>
      </c>
      <c r="F36" s="118" t="n">
        <f aca="false">+Handicap!BN9</f>
        <v>12</v>
      </c>
    </row>
    <row r="37" customFormat="false" ht="12.75" hidden="false" customHeight="fals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f aca="false">+STAND!AD10</f>
        <v>4.5</v>
      </c>
      <c r="F37" s="118" t="n">
        <f aca="false">+Handicap!BN10</f>
        <v>10</v>
      </c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E38" s="118" t="n">
        <f aca="false">+STAND!AD11</f>
        <v>2</v>
      </c>
      <c r="F38" s="118" t="n">
        <f aca="false">+Handicap!BN11</f>
        <v>15</v>
      </c>
    </row>
    <row r="39" customFormat="false" ht="12.75" hidden="false" customHeight="false" outlineLevel="0" collapsed="false">
      <c r="A39" s="116" t="n">
        <f aca="false">COUNTIF(K3:K27,B39)</f>
        <v>0</v>
      </c>
      <c r="B39" s="117" t="s">
        <v>25</v>
      </c>
      <c r="C39" s="116" t="n">
        <f aca="false">+A39*3</f>
        <v>0</v>
      </c>
      <c r="E39" s="118" t="n">
        <f aca="false">+STAND!AD12</f>
        <v>2.25</v>
      </c>
      <c r="F39" s="118" t="n">
        <f aca="false">+Handicap!BN12</f>
        <v>16</v>
      </c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f aca="false">+STAND!AD13</f>
        <v>0</v>
      </c>
      <c r="F40" s="118" t="n">
        <f aca="false">+Handicap!BN13</f>
        <v>10</v>
      </c>
    </row>
    <row r="41" customFormat="false" ht="12.75" hidden="false" customHeight="false" outlineLevel="0" collapsed="false">
      <c r="A41" s="116" t="n">
        <f aca="false">COUNTIF(K3:K27,B41)</f>
        <v>0</v>
      </c>
      <c r="B41" s="117" t="s">
        <v>28</v>
      </c>
      <c r="C41" s="116" t="n">
        <f aca="false">+A41*3</f>
        <v>0</v>
      </c>
      <c r="E41" s="118" t="n">
        <f aca="false">+STAND!AD14</f>
        <v>1</v>
      </c>
      <c r="F41" s="118" t="n">
        <f aca="false">+Handicap!BN14</f>
        <v>12</v>
      </c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e">
        <f aca="false">+STAND!AD15</f>
        <v>#DIV/0!</v>
      </c>
      <c r="F42" s="118" t="n">
        <f aca="false">+Handicap!BN15</f>
        <v>10</v>
      </c>
    </row>
    <row r="43" customFormat="false" ht="12.75" hidden="false" customHeight="false" outlineLevel="0" collapsed="false">
      <c r="A43" s="116" t="n">
        <f aca="false">COUNTIF(K3:K27,B43)</f>
        <v>0</v>
      </c>
      <c r="B43" s="117" t="s">
        <v>30</v>
      </c>
      <c r="C43" s="116" t="n">
        <f aca="false">+A43*3</f>
        <v>0</v>
      </c>
      <c r="E43" s="118" t="n">
        <f aca="false">+STAND!AD16</f>
        <v>1.5</v>
      </c>
      <c r="F43" s="118" t="n">
        <f aca="false">+Handicap!BN16</f>
        <v>14</v>
      </c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E44" s="118" t="n">
        <f aca="false">+STAND!AD17</f>
        <v>2</v>
      </c>
      <c r="F44" s="118" t="n">
        <f aca="false">+Handicap!BN17</f>
        <v>14</v>
      </c>
    </row>
    <row r="45" customFormat="false" ht="12.75" hidden="false" customHeight="false" outlineLevel="0" collapsed="false">
      <c r="A45" s="116" t="n">
        <f aca="false">COUNTIF(K3:K27,B45)</f>
        <v>0</v>
      </c>
      <c r="B45" s="119" t="s">
        <v>32</v>
      </c>
      <c r="C45" s="116" t="n">
        <f aca="false">+A45*3</f>
        <v>0</v>
      </c>
      <c r="E45" s="118" t="n">
        <f aca="false">+STAND!AD18</f>
        <v>2</v>
      </c>
      <c r="F45" s="118" t="n">
        <f aca="false">+Handicap!BN18</f>
        <v>29</v>
      </c>
    </row>
    <row r="46" customFormat="false" ht="12.75" hidden="false" customHeight="fals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f aca="false">+STAND!AD19</f>
        <v>1</v>
      </c>
      <c r="F46" s="118" t="n">
        <f aca="false">+Handicap!BN19</f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5" min="5" style="0" width="17.71"/>
    <col collapsed="false" customWidth="true" hidden="false" outlineLevel="0" max="10" min="9" style="0" width="11"/>
    <col collapsed="false" customWidth="true" hidden="false" outlineLevel="0" max="11" min="11" style="0" width="18.14"/>
  </cols>
  <sheetData>
    <row r="1" customFormat="false" ht="18" hidden="false" customHeight="false" outlineLevel="0" collapsed="false">
      <c r="B1" s="104" t="s">
        <v>107</v>
      </c>
      <c r="C1" s="104"/>
      <c r="D1" s="104"/>
      <c r="E1" s="109"/>
      <c r="F1" s="106"/>
    </row>
    <row r="2" customFormat="false" ht="21" hidden="false" customHeight="true" outlineLevel="0" collapsed="false">
      <c r="A2" s="126" t="s">
        <v>37</v>
      </c>
      <c r="B2" s="92" t="s">
        <v>87</v>
      </c>
      <c r="C2" s="92" t="s">
        <v>44</v>
      </c>
      <c r="D2" s="126" t="s">
        <v>37</v>
      </c>
      <c r="E2" s="92" t="s">
        <v>87</v>
      </c>
      <c r="F2" s="92" t="s">
        <v>44</v>
      </c>
      <c r="G2" s="126" t="s">
        <v>88</v>
      </c>
      <c r="H2" s="126" t="s">
        <v>88</v>
      </c>
      <c r="I2" s="92" t="s">
        <v>89</v>
      </c>
      <c r="J2" s="92" t="s">
        <v>89</v>
      </c>
      <c r="K2" s="92" t="s">
        <v>90</v>
      </c>
    </row>
    <row r="3" customFormat="false" ht="15.75" hidden="false" customHeight="false" outlineLevel="0" collapsed="false">
      <c r="A3" s="66"/>
      <c r="B3" s="95" t="e">
        <f aca="false">VLOOKUP(A3,SCHEMA!A:J,2,FALSE())</f>
        <v>#N/A</v>
      </c>
      <c r="C3" s="96" t="e">
        <f aca="false">VLOOKUP(A3,Handicap!A:J,10,FALSE())</f>
        <v>#N/A</v>
      </c>
      <c r="D3" s="127"/>
      <c r="E3" s="95" t="e">
        <f aca="false">VLOOKUP(D3,SCHEMA!A:B,2,FALSE())</f>
        <v>#N/A</v>
      </c>
      <c r="F3" s="96" t="e">
        <f aca="false">VLOOKUP(D3,Handicap!A:J,10,FALSE())</f>
        <v>#N/A</v>
      </c>
      <c r="G3" s="128"/>
      <c r="H3" s="128"/>
      <c r="I3" s="107" t="e">
        <f aca="false">+G3/C3*100</f>
        <v>#N/A</v>
      </c>
      <c r="J3" s="107" t="e">
        <f aca="false">+H3/F3*100</f>
        <v>#N/A</v>
      </c>
      <c r="K3" s="99" t="str">
        <f aca="false">IF(A3=D3,"n/a",IF(I3=J3,"GELIJK",IF(I3&gt;J3,B3,E3)))</f>
        <v>n/a</v>
      </c>
    </row>
    <row r="4" customFormat="false" ht="15.75" hidden="false" customHeight="false" outlineLevel="0" collapsed="false">
      <c r="A4" s="66"/>
      <c r="B4" s="95" t="e">
        <f aca="false">VLOOKUP(A4,SCHEMA!A:B,2,FALSE())</f>
        <v>#N/A</v>
      </c>
      <c r="C4" s="96" t="e">
        <f aca="false">VLOOKUP(A4,Handicap!A:J,10,FALSE())</f>
        <v>#N/A</v>
      </c>
      <c r="D4" s="127"/>
      <c r="E4" s="95" t="e">
        <f aca="false">VLOOKUP(D4,SCHEMA!A:B,2,FALSE())</f>
        <v>#N/A</v>
      </c>
      <c r="F4" s="96" t="e">
        <f aca="false">VLOOKUP(D4,Handicap!A:J,10,FALSE())</f>
        <v>#N/A</v>
      </c>
      <c r="G4" s="128"/>
      <c r="H4" s="128"/>
      <c r="I4" s="107" t="e">
        <f aca="false">+G4/C4*100</f>
        <v>#N/A</v>
      </c>
      <c r="J4" s="107" t="e">
        <f aca="false">+H4/F4*100</f>
        <v>#N/A</v>
      </c>
      <c r="K4" s="99" t="str">
        <f aca="false">IF(A4=D4,"n/a",IF(I4=J4,"GELIJK",IF(I4&gt;J4,B4,E4)))</f>
        <v>n/a</v>
      </c>
    </row>
    <row r="5" customFormat="false" ht="15.75" hidden="false" customHeight="false" outlineLevel="0" collapsed="false">
      <c r="A5" s="66"/>
      <c r="B5" s="95" t="e">
        <f aca="false">VLOOKUP(A5,SCHEMA!A:B,2,FALSE())</f>
        <v>#N/A</v>
      </c>
      <c r="C5" s="96" t="e">
        <f aca="false">VLOOKUP(A5,Handicap!A:J,10,FALSE())</f>
        <v>#N/A</v>
      </c>
      <c r="D5" s="127"/>
      <c r="E5" s="95" t="e">
        <f aca="false">VLOOKUP(D5,SCHEMA!A:B,2,FALSE())</f>
        <v>#N/A</v>
      </c>
      <c r="F5" s="96" t="e">
        <f aca="false">VLOOKUP(D5,Handicap!A:J,10,FALSE())</f>
        <v>#N/A</v>
      </c>
      <c r="G5" s="128"/>
      <c r="H5" s="128"/>
      <c r="I5" s="107" t="e">
        <f aca="false">+G5/C5*100</f>
        <v>#N/A</v>
      </c>
      <c r="J5" s="107" t="e">
        <f aca="false">+H5/F5*100</f>
        <v>#N/A</v>
      </c>
      <c r="K5" s="99" t="str">
        <f aca="false">IF(A5=D5,"n/a",IF(I5=J5,"GELIJK",IF(I5&gt;J5,B5,E5)))</f>
        <v>n/a</v>
      </c>
    </row>
    <row r="6" customFormat="false" ht="15.75" hidden="false" customHeight="false" outlineLevel="0" collapsed="false">
      <c r="A6" s="66"/>
      <c r="B6" s="95" t="e">
        <f aca="false">VLOOKUP(A6,SCHEMA!A:B,2,FALSE())</f>
        <v>#N/A</v>
      </c>
      <c r="C6" s="96" t="e">
        <f aca="false">VLOOKUP(A6,Handicap!A:J,10,FALSE())</f>
        <v>#N/A</v>
      </c>
      <c r="D6" s="127"/>
      <c r="E6" s="95" t="e">
        <f aca="false">VLOOKUP(D6,SCHEMA!A:B,2,FALSE())</f>
        <v>#N/A</v>
      </c>
      <c r="F6" s="96" t="e">
        <f aca="false">VLOOKUP(D6,Handicap!A:J,10,FALSE())</f>
        <v>#N/A</v>
      </c>
      <c r="G6" s="128"/>
      <c r="H6" s="128"/>
      <c r="I6" s="107" t="e">
        <f aca="false">+G6/C6*100</f>
        <v>#N/A</v>
      </c>
      <c r="J6" s="107" t="e">
        <f aca="false">+H6/F6*100</f>
        <v>#N/A</v>
      </c>
      <c r="K6" s="99" t="str">
        <f aca="false">IF(A6=D6,"n/a",IF(I6=J6,"GELIJK",IF(I6&gt;J6,B6,E6)))</f>
        <v>n/a</v>
      </c>
    </row>
    <row r="7" customFormat="false" ht="15.75" hidden="false" customHeight="false" outlineLevel="0" collapsed="false">
      <c r="A7" s="66"/>
      <c r="B7" s="95" t="e">
        <f aca="false">VLOOKUP(A7,SCHEMA!A:B,2,FALSE())</f>
        <v>#N/A</v>
      </c>
      <c r="C7" s="96" t="e">
        <f aca="false">VLOOKUP(A7,Handicap!A:J,10,FALSE())</f>
        <v>#N/A</v>
      </c>
      <c r="D7" s="127"/>
      <c r="E7" s="95" t="e">
        <f aca="false">VLOOKUP(D7,SCHEMA!A:B,2,FALSE())</f>
        <v>#N/A</v>
      </c>
      <c r="F7" s="96" t="e">
        <f aca="false">VLOOKUP(D7,Handicap!A:J,10,FALSE())</f>
        <v>#N/A</v>
      </c>
      <c r="G7" s="128"/>
      <c r="H7" s="128"/>
      <c r="I7" s="107" t="e">
        <f aca="false">+G7/C7*100</f>
        <v>#N/A</v>
      </c>
      <c r="J7" s="107" t="e">
        <f aca="false">+H7/F7*100</f>
        <v>#N/A</v>
      </c>
      <c r="K7" s="99" t="str">
        <f aca="false">IF(A7=D7,"n/a",IF(I7=J7,"GELIJK",IF(I7&gt;J7,B7,E7)))</f>
        <v>n/a</v>
      </c>
    </row>
    <row r="8" customFormat="false" ht="15.75" hidden="false" customHeight="false" outlineLevel="0" collapsed="false">
      <c r="A8" s="66"/>
      <c r="B8" s="95" t="e">
        <f aca="false">VLOOKUP(A8,SCHEMA!A:B,2,FALSE())</f>
        <v>#N/A</v>
      </c>
      <c r="C8" s="96" t="e">
        <f aca="false">VLOOKUP(A8,Handicap!A:J,10,FALSE())</f>
        <v>#N/A</v>
      </c>
      <c r="D8" s="127"/>
      <c r="E8" s="95" t="e">
        <f aca="false">VLOOKUP(D8,SCHEMA!A:B,2,FALSE())</f>
        <v>#N/A</v>
      </c>
      <c r="F8" s="96" t="e">
        <f aca="false">VLOOKUP(D8,Handicap!A:J,10,FALSE())</f>
        <v>#N/A</v>
      </c>
      <c r="G8" s="128"/>
      <c r="H8" s="128"/>
      <c r="I8" s="107" t="e">
        <f aca="false">+G8/C8*100</f>
        <v>#N/A</v>
      </c>
      <c r="J8" s="107" t="e">
        <f aca="false">+H8/F8*100</f>
        <v>#N/A</v>
      </c>
      <c r="K8" s="99" t="str">
        <f aca="false">IF(A8=D8,"n/a",IF(I8=J8,"GELIJK",IF(I8&gt;J8,B8,E8)))</f>
        <v>n/a</v>
      </c>
    </row>
    <row r="9" customFormat="false" ht="15.75" hidden="false" customHeight="false" outlineLevel="0" collapsed="false">
      <c r="A9" s="39"/>
      <c r="B9" s="95" t="e">
        <f aca="false">VLOOKUP(A9,SCHEMA!A:B,2,FALSE())</f>
        <v>#N/A</v>
      </c>
      <c r="C9" s="96" t="e">
        <f aca="false">VLOOKUP(A9,Handicap!A:J,10,FALSE())</f>
        <v>#N/A</v>
      </c>
      <c r="D9" s="127"/>
      <c r="E9" s="95" t="e">
        <f aca="false">VLOOKUP(D9,SCHEMA!A:B,2,FALSE())</f>
        <v>#N/A</v>
      </c>
      <c r="F9" s="96" t="e">
        <f aca="false">VLOOKUP(D9,Handicap!A:J,10,FALSE())</f>
        <v>#N/A</v>
      </c>
      <c r="G9" s="128"/>
      <c r="H9" s="128"/>
      <c r="I9" s="107" t="e">
        <f aca="false">+G9/C9*100</f>
        <v>#N/A</v>
      </c>
      <c r="J9" s="107" t="e">
        <f aca="false">+H9/F9*100</f>
        <v>#N/A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B10" s="109" t="s">
        <v>94</v>
      </c>
      <c r="C10" s="106"/>
      <c r="E10" s="109"/>
      <c r="F10" s="106"/>
    </row>
    <row r="11" customFormat="false" ht="21" hidden="false" customHeight="true" outlineLevel="0" collapsed="false">
      <c r="A11" s="126" t="s">
        <v>37</v>
      </c>
      <c r="B11" s="92" t="s">
        <v>87</v>
      </c>
      <c r="C11" s="92" t="s">
        <v>44</v>
      </c>
      <c r="D11" s="126" t="s">
        <v>37</v>
      </c>
      <c r="E11" s="92" t="s">
        <v>87</v>
      </c>
      <c r="F11" s="92" t="s">
        <v>44</v>
      </c>
      <c r="G11" s="126" t="s">
        <v>88</v>
      </c>
      <c r="H11" s="126" t="s">
        <v>88</v>
      </c>
      <c r="I11" s="92" t="s">
        <v>89</v>
      </c>
      <c r="J11" s="92" t="s">
        <v>89</v>
      </c>
      <c r="K11" s="92" t="s">
        <v>90</v>
      </c>
    </row>
    <row r="12" customFormat="false" ht="15.75" hidden="false" customHeight="false" outlineLevel="0" collapsed="false">
      <c r="A12" s="66"/>
      <c r="B12" s="95" t="e">
        <f aca="false">VLOOKUP(A12,SCHEMA!A:B,2,FALSE())</f>
        <v>#N/A</v>
      </c>
      <c r="C12" s="96" t="e">
        <f aca="false">VLOOKUP(A12,Handicap!A:J,10,FALSE())</f>
        <v>#N/A</v>
      </c>
      <c r="D12" s="66"/>
      <c r="E12" s="95" t="e">
        <f aca="false">VLOOKUP(D12,SCHEMA!A:B,2,FALSE())</f>
        <v>#N/A</v>
      </c>
      <c r="F12" s="96" t="e">
        <f aca="false">VLOOKUP(D12,Handicap!A:J,10,FALSE())</f>
        <v>#N/A</v>
      </c>
      <c r="G12" s="128"/>
      <c r="H12" s="128"/>
      <c r="I12" s="107" t="e">
        <f aca="false">+G12/C12*100</f>
        <v>#N/A</v>
      </c>
      <c r="J12" s="107" t="e">
        <f aca="false">+H12/F12*100</f>
        <v>#N/A</v>
      </c>
      <c r="K12" s="99" t="str">
        <f aca="false">IF(A12=D12,"n/a",IF(I12=J12,"GELIJK",IF(I12&gt;J12,B12,E12)))</f>
        <v>n/a</v>
      </c>
    </row>
    <row r="13" customFormat="false" ht="16.5" hidden="false" customHeight="true" outlineLevel="0" collapsed="false">
      <c r="A13" s="66"/>
      <c r="B13" s="95" t="e">
        <f aca="false">VLOOKUP(A13,SCHEMA!A:B,2,FALSE())</f>
        <v>#N/A</v>
      </c>
      <c r="C13" s="96" t="e">
        <f aca="false">VLOOKUP(A13,Handicap!A:J,10,FALSE())</f>
        <v>#N/A</v>
      </c>
      <c r="D13" s="66"/>
      <c r="E13" s="95" t="e">
        <f aca="false">VLOOKUP(D13,SCHEMA!A:B,2,FALSE())</f>
        <v>#N/A</v>
      </c>
      <c r="F13" s="96" t="e">
        <f aca="false">VLOOKUP(D13,Handicap!A:J,10,FALSE())</f>
        <v>#N/A</v>
      </c>
      <c r="G13" s="128"/>
      <c r="H13" s="128"/>
      <c r="I13" s="107" t="e">
        <f aca="false">+G13/C13*100</f>
        <v>#N/A</v>
      </c>
      <c r="J13" s="107" t="e">
        <f aca="false">+H13/F13*100</f>
        <v>#N/A</v>
      </c>
      <c r="K13" s="99" t="str">
        <f aca="false">IF(A13=D13,"n/a",IF(I13=J13,"GELIJK",IF(I13&gt;J13,B13,E13)))</f>
        <v>n/a</v>
      </c>
    </row>
    <row r="14" customFormat="false" ht="15.75" hidden="false" customHeight="false" outlineLevel="0" collapsed="false">
      <c r="A14" s="66"/>
      <c r="B14" s="95" t="e">
        <f aca="false">VLOOKUP(A14,SCHEMA!A:B,2,FALSE())</f>
        <v>#N/A</v>
      </c>
      <c r="C14" s="96" t="e">
        <f aca="false">VLOOKUP(A14,Handicap!A:J,10,FALSE())</f>
        <v>#N/A</v>
      </c>
      <c r="D14" s="66"/>
      <c r="E14" s="95" t="e">
        <f aca="false">VLOOKUP(D14,SCHEMA!A:B,2,FALSE())</f>
        <v>#N/A</v>
      </c>
      <c r="F14" s="96" t="e">
        <f aca="false">VLOOKUP(D14,Handicap!A:J,10,FALSE())</f>
        <v>#N/A</v>
      </c>
      <c r="G14" s="128"/>
      <c r="H14" s="128"/>
      <c r="I14" s="107" t="e">
        <f aca="false">+G14/C14*100</f>
        <v>#N/A</v>
      </c>
      <c r="J14" s="107" t="e">
        <f aca="false">+H14/F14*100</f>
        <v>#N/A</v>
      </c>
      <c r="K14" s="99" t="str">
        <f aca="false">IF(A14=D14,"n/a",IF(I14=J14,"GELIJK",IF(I14&gt;J14,B14,E14)))</f>
        <v>n/a</v>
      </c>
    </row>
    <row r="15" customFormat="false" ht="15.75" hidden="false" customHeight="false" outlineLevel="0" collapsed="false">
      <c r="A15" s="66"/>
      <c r="B15" s="95" t="e">
        <f aca="false">VLOOKUP(A15,SCHEMA!A:B,2,FALSE())</f>
        <v>#N/A</v>
      </c>
      <c r="C15" s="96" t="e">
        <f aca="false">VLOOKUP(A15,Handicap!A:J,10,FALSE())</f>
        <v>#N/A</v>
      </c>
      <c r="D15" s="66"/>
      <c r="E15" s="95" t="e">
        <f aca="false">VLOOKUP(D15,SCHEMA!A:B,2,FALSE())</f>
        <v>#N/A</v>
      </c>
      <c r="F15" s="96" t="e">
        <f aca="false">VLOOKUP(D15,Handicap!A:J,10,FALSE())</f>
        <v>#N/A</v>
      </c>
      <c r="G15" s="128"/>
      <c r="H15" s="128"/>
      <c r="I15" s="107" t="e">
        <f aca="false">+G15/C15*100</f>
        <v>#N/A</v>
      </c>
      <c r="J15" s="107" t="e">
        <f aca="false">+H15/F15*100</f>
        <v>#N/A</v>
      </c>
      <c r="K15" s="99" t="str">
        <f aca="false">IF(A15=D15,"n/a",IF(I15=J15,"GELIJK",IF(I15&gt;J15,B15,E15)))</f>
        <v>n/a</v>
      </c>
    </row>
    <row r="16" customFormat="false" ht="15.75" hidden="false" customHeight="false" outlineLevel="0" collapsed="false">
      <c r="A16" s="66"/>
      <c r="B16" s="95" t="e">
        <f aca="false">VLOOKUP(A16,SCHEMA!A:B,2,FALSE())</f>
        <v>#N/A</v>
      </c>
      <c r="C16" s="96" t="e">
        <f aca="false">VLOOKUP(A16,Handicap!A:J,10,FALSE())</f>
        <v>#N/A</v>
      </c>
      <c r="D16" s="66"/>
      <c r="E16" s="95" t="e">
        <f aca="false">VLOOKUP(D16,SCHEMA!A:B,2,FALSE())</f>
        <v>#N/A</v>
      </c>
      <c r="F16" s="96" t="e">
        <f aca="false">VLOOKUP(D16,Handicap!A:J,10,FALSE())</f>
        <v>#N/A</v>
      </c>
      <c r="G16" s="128"/>
      <c r="H16" s="128"/>
      <c r="I16" s="107" t="e">
        <f aca="false">+G16/C16*100</f>
        <v>#N/A</v>
      </c>
      <c r="J16" s="107" t="e">
        <f aca="false">+H16/F16*100</f>
        <v>#N/A</v>
      </c>
      <c r="K16" s="99" t="str">
        <f aca="false">IF(A16=D16,"n/a",IF(I16=J16,"GELIJK",IF(I16&gt;J16,B16,E16)))</f>
        <v>n/a</v>
      </c>
    </row>
    <row r="17" customFormat="false" ht="15.75" hidden="false" customHeight="false" outlineLevel="0" collapsed="false">
      <c r="A17" s="66"/>
      <c r="B17" s="95" t="e">
        <f aca="false">VLOOKUP(A17,SCHEMA!A:B,2,FALSE())</f>
        <v>#N/A</v>
      </c>
      <c r="C17" s="96" t="e">
        <f aca="false">VLOOKUP(A17,Handicap!A:J,10,FALSE())</f>
        <v>#N/A</v>
      </c>
      <c r="D17" s="66"/>
      <c r="E17" s="95" t="e">
        <f aca="false">VLOOKUP(D17,SCHEMA!A:B,2,FALSE())</f>
        <v>#N/A</v>
      </c>
      <c r="F17" s="96" t="e">
        <f aca="false">VLOOKUP(D17,Handicap!A:J,10,FALSE())</f>
        <v>#N/A</v>
      </c>
      <c r="G17" s="128"/>
      <c r="H17" s="128"/>
      <c r="I17" s="107" t="e">
        <f aca="false">+G17/C17*100</f>
        <v>#N/A</v>
      </c>
      <c r="J17" s="107" t="e">
        <f aca="false">+H17/F17*100</f>
        <v>#N/A</v>
      </c>
      <c r="K17" s="99" t="str">
        <f aca="false">IF(A17=D17,"n/a",IF(I17=J17,"GELIJK",IF(I17&gt;J17,B17,E17)))</f>
        <v>n/a</v>
      </c>
    </row>
    <row r="18" customFormat="false" ht="15.75" hidden="false" customHeight="false" outlineLevel="0" collapsed="false">
      <c r="A18" s="39"/>
      <c r="B18" s="95" t="e">
        <f aca="false">VLOOKUP(A18,SCHEMA!A:B,2,FALSE())</f>
        <v>#N/A</v>
      </c>
      <c r="C18" s="96" t="e">
        <f aca="false">VLOOKUP(A18,Handicap!A:J,10,FALSE())</f>
        <v>#N/A</v>
      </c>
      <c r="D18" s="39"/>
      <c r="E18" s="95" t="e">
        <f aca="false">VLOOKUP(D18,SCHEMA!A:B,2,FALSE())</f>
        <v>#N/A</v>
      </c>
      <c r="F18" s="96" t="e">
        <f aca="false">VLOOKUP(D18,Handicap!A:J,10,FALSE())</f>
        <v>#N/A</v>
      </c>
      <c r="G18" s="129"/>
      <c r="H18" s="129"/>
      <c r="I18" s="107" t="e">
        <f aca="false">+G18/C18*100</f>
        <v>#N/A</v>
      </c>
      <c r="J18" s="107" t="e">
        <f aca="false">+H18/F18*100</f>
        <v>#N/A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B19" s="109" t="s">
        <v>95</v>
      </c>
      <c r="C19" s="106"/>
      <c r="E19" s="109"/>
      <c r="F19" s="106"/>
    </row>
    <row r="20" customFormat="false" ht="21" hidden="false" customHeight="true" outlineLevel="0" collapsed="false">
      <c r="A20" s="126" t="s">
        <v>37</v>
      </c>
      <c r="B20" s="92" t="s">
        <v>87</v>
      </c>
      <c r="C20" s="92" t="s">
        <v>44</v>
      </c>
      <c r="D20" s="126" t="s">
        <v>37</v>
      </c>
      <c r="E20" s="92" t="s">
        <v>87</v>
      </c>
      <c r="F20" s="92" t="s">
        <v>44</v>
      </c>
      <c r="G20" s="126" t="s">
        <v>88</v>
      </c>
      <c r="H20" s="126" t="s">
        <v>88</v>
      </c>
      <c r="I20" s="92" t="s">
        <v>89</v>
      </c>
      <c r="J20" s="92" t="s">
        <v>89</v>
      </c>
      <c r="K20" s="92" t="s">
        <v>90</v>
      </c>
    </row>
    <row r="21" customFormat="false" ht="15.75" hidden="false" customHeight="false" outlineLevel="0" collapsed="false">
      <c r="A21" s="66"/>
      <c r="B21" s="95" t="e">
        <f aca="false">VLOOKUP(A21,SCHEMA!A:B,2,FALSE())</f>
        <v>#N/A</v>
      </c>
      <c r="C21" s="96" t="e">
        <f aca="false">VLOOKUP(A21,Handicap!A:J,10,FALSE())</f>
        <v>#N/A</v>
      </c>
      <c r="D21" s="66"/>
      <c r="E21" s="95" t="e">
        <f aca="false">VLOOKUP(D21,SCHEMA!A:B,2,FALSE())</f>
        <v>#N/A</v>
      </c>
      <c r="F21" s="96" t="e">
        <f aca="false">VLOOKUP(D21,Handicap!A:J,10,FALSE())</f>
        <v>#N/A</v>
      </c>
      <c r="G21" s="128"/>
      <c r="H21" s="128"/>
      <c r="I21" s="107" t="e">
        <f aca="false">+G21/C21*100</f>
        <v>#N/A</v>
      </c>
      <c r="J21" s="107" t="e">
        <f aca="false">+H21/F21*100</f>
        <v>#N/A</v>
      </c>
      <c r="K21" s="99" t="str">
        <f aca="false">IF(A21=D21,"n/a",IF(I21=J21,"GELIJK",IF(I21&gt;J21,B21,E21)))</f>
        <v>n/a</v>
      </c>
    </row>
    <row r="22" customFormat="false" ht="15.75" hidden="false" customHeight="false" outlineLevel="0" collapsed="false">
      <c r="A22" s="66"/>
      <c r="B22" s="95" t="e">
        <f aca="false">VLOOKUP(A22,SCHEMA!A:B,2,FALSE())</f>
        <v>#N/A</v>
      </c>
      <c r="C22" s="96" t="e">
        <f aca="false">VLOOKUP(A22,Handicap!A:J,10,FALSE())</f>
        <v>#N/A</v>
      </c>
      <c r="D22" s="66"/>
      <c r="E22" s="95" t="e">
        <f aca="false">VLOOKUP(D22,SCHEMA!A:B,2,FALSE())</f>
        <v>#N/A</v>
      </c>
      <c r="F22" s="96" t="e">
        <f aca="false">VLOOKUP(D22,Handicap!A:J,10,FALSE())</f>
        <v>#N/A</v>
      </c>
      <c r="G22" s="128"/>
      <c r="H22" s="128"/>
      <c r="I22" s="107" t="e">
        <f aca="false">+G22/C22*100</f>
        <v>#N/A</v>
      </c>
      <c r="J22" s="107" t="e">
        <f aca="false">+H22/F22*100</f>
        <v>#N/A</v>
      </c>
      <c r="K22" s="99" t="str">
        <f aca="false">IF(A22=D22,"n/a",IF(I22=J22,"GELIJK",IF(I22&gt;J22,B22,E22)))</f>
        <v>n/a</v>
      </c>
    </row>
    <row r="23" customFormat="false" ht="15.75" hidden="false" customHeight="false" outlineLevel="0" collapsed="false">
      <c r="A23" s="66"/>
      <c r="B23" s="95" t="e">
        <f aca="false">VLOOKUP(A23,SCHEMA!A:B,2,FALSE())</f>
        <v>#N/A</v>
      </c>
      <c r="C23" s="96" t="e">
        <f aca="false">VLOOKUP(A23,Handicap!A:J,10,FALSE())</f>
        <v>#N/A</v>
      </c>
      <c r="D23" s="66"/>
      <c r="E23" s="95" t="e">
        <f aca="false">VLOOKUP(D23,SCHEMA!A:B,2,FALSE())</f>
        <v>#N/A</v>
      </c>
      <c r="F23" s="96" t="e">
        <f aca="false">VLOOKUP(D23,Handicap!A:J,10,FALSE())</f>
        <v>#N/A</v>
      </c>
      <c r="G23" s="128"/>
      <c r="H23" s="128"/>
      <c r="I23" s="107" t="e">
        <f aca="false">+G23/C23*100</f>
        <v>#N/A</v>
      </c>
      <c r="J23" s="107" t="e">
        <f aca="false">+H23/F23*100</f>
        <v>#N/A</v>
      </c>
      <c r="K23" s="99" t="str">
        <f aca="false">IF(A23=D23,"n/a",IF(I23=J23,"GELIJK",IF(I23&gt;J23,B23,E23)))</f>
        <v>n/a</v>
      </c>
    </row>
    <row r="24" customFormat="false" ht="15.75" hidden="false" customHeight="false" outlineLevel="0" collapsed="false">
      <c r="A24" s="66"/>
      <c r="B24" s="95" t="e">
        <f aca="false">VLOOKUP(A24,SCHEMA!A:B,2,FALSE())</f>
        <v>#N/A</v>
      </c>
      <c r="C24" s="96" t="e">
        <f aca="false">VLOOKUP(A24,Handicap!A:J,10,FALSE())</f>
        <v>#N/A</v>
      </c>
      <c r="D24" s="66"/>
      <c r="E24" s="95" t="e">
        <f aca="false">VLOOKUP(D24,SCHEMA!A:B,2,FALSE())</f>
        <v>#N/A</v>
      </c>
      <c r="F24" s="96" t="e">
        <f aca="false">VLOOKUP(D24,Handicap!A:J,10,FALSE())</f>
        <v>#N/A</v>
      </c>
      <c r="G24" s="128"/>
      <c r="H24" s="128"/>
      <c r="I24" s="107" t="e">
        <f aca="false">+G24/C24*100</f>
        <v>#N/A</v>
      </c>
      <c r="J24" s="107" t="e">
        <f aca="false">+H24/F24*100</f>
        <v>#N/A</v>
      </c>
      <c r="K24" s="99" t="str">
        <f aca="false">IF(A24=D24,"n/a",IF(I24=J24,"GELIJK",IF(I24&gt;J24,B24,E24)))</f>
        <v>n/a</v>
      </c>
    </row>
    <row r="25" customFormat="false" ht="15.75" hidden="false" customHeight="false" outlineLevel="0" collapsed="false">
      <c r="A25" s="66"/>
      <c r="B25" s="95" t="e">
        <f aca="false">VLOOKUP(A25,SCHEMA!A:B,2,FALSE())</f>
        <v>#N/A</v>
      </c>
      <c r="C25" s="96" t="e">
        <f aca="false">VLOOKUP(A25,Handicap!A:J,10,FALSE())</f>
        <v>#N/A</v>
      </c>
      <c r="D25" s="66"/>
      <c r="E25" s="95" t="e">
        <f aca="false">VLOOKUP(D25,SCHEMA!A:B,2,FALSE())</f>
        <v>#N/A</v>
      </c>
      <c r="F25" s="96" t="e">
        <f aca="false">VLOOKUP(D25,Handicap!A:J,10,FALSE())</f>
        <v>#N/A</v>
      </c>
      <c r="G25" s="128"/>
      <c r="H25" s="128"/>
      <c r="I25" s="107" t="e">
        <f aca="false">+G25/C25*100</f>
        <v>#N/A</v>
      </c>
      <c r="J25" s="107" t="e">
        <f aca="false">+H25/F25*100</f>
        <v>#N/A</v>
      </c>
      <c r="K25" s="99" t="str">
        <f aca="false">IF(A25=D25,"n/a",IF(I25=J25,"GELIJK",IF(I25&gt;J25,B25,E25)))</f>
        <v>n/a</v>
      </c>
    </row>
    <row r="26" customFormat="false" ht="15.75" hidden="false" customHeight="false" outlineLevel="0" collapsed="false">
      <c r="A26" s="66"/>
      <c r="B26" s="95" t="e">
        <f aca="false">VLOOKUP(A26,SCHEMA!A:B,2,FALSE())</f>
        <v>#N/A</v>
      </c>
      <c r="C26" s="96" t="e">
        <f aca="false">VLOOKUP(A26,Handicap!A:J,10,FALSE())</f>
        <v>#N/A</v>
      </c>
      <c r="D26" s="66"/>
      <c r="E26" s="95" t="e">
        <f aca="false">VLOOKUP(D26,SCHEMA!A:B,2,FALSE())</f>
        <v>#N/A</v>
      </c>
      <c r="F26" s="96" t="e">
        <f aca="false">VLOOKUP(D26,Handicap!A:J,10,FALSE())</f>
        <v>#N/A</v>
      </c>
      <c r="G26" s="128"/>
      <c r="H26" s="128"/>
      <c r="I26" s="107" t="e">
        <f aca="false">+G26/C26*100</f>
        <v>#N/A</v>
      </c>
      <c r="J26" s="107" t="e">
        <f aca="false">+H26/F26*100</f>
        <v>#N/A</v>
      </c>
      <c r="K26" s="99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39"/>
      <c r="B27" s="95" t="e">
        <f aca="false">VLOOKUP(A27,SCHEMA!A:B,2,FALSE())</f>
        <v>#N/A</v>
      </c>
      <c r="C27" s="96" t="e">
        <f aca="false">VLOOKUP(A27,Handicap!A:J,10,FALSE())</f>
        <v>#N/A</v>
      </c>
      <c r="D27" s="39"/>
      <c r="E27" s="95" t="e">
        <f aca="false">VLOOKUP(D27,SCHEMA!A:B,2,FALSE())</f>
        <v>#N/A</v>
      </c>
      <c r="F27" s="96" t="e">
        <f aca="false">VLOOKUP(D27,Handicap!A:J,10,FALSE())</f>
        <v>#N/A</v>
      </c>
      <c r="G27" s="128"/>
      <c r="H27" s="128"/>
      <c r="I27" s="107" t="e">
        <f aca="false">+G27/C27*100</f>
        <v>#N/A</v>
      </c>
      <c r="J27" s="107" t="e">
        <f aca="false">+H27/F27*100</f>
        <v>#N/A</v>
      </c>
      <c r="K27" s="99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"/>
      <c r="C28" s="1"/>
    </row>
    <row r="29" customFormat="false" ht="12.75" hidden="false" customHeight="false" outlineLevel="0" collapsed="false">
      <c r="A29" s="1"/>
      <c r="C29" s="1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f aca="false">+STAND!AD4</f>
        <v>0</v>
      </c>
      <c r="F31" s="118" t="n">
        <f aca="false">+Handicap!BV4</f>
        <v>19</v>
      </c>
    </row>
    <row r="32" customFormat="false" ht="12.75" hidden="false" customHeight="false" outlineLevel="0" collapsed="false">
      <c r="A32" s="116" t="n">
        <f aca="false">COUNTIF(K3:K27,B32)</f>
        <v>0</v>
      </c>
      <c r="B32" s="117" t="s">
        <v>18</v>
      </c>
      <c r="C32" s="116" t="n">
        <f aca="false">+A32*3</f>
        <v>0</v>
      </c>
      <c r="E32" s="118" t="n">
        <f aca="false">+STAND!AD5</f>
        <v>2</v>
      </c>
      <c r="F32" s="118" t="n">
        <f aca="false">+Handicap!BV5</f>
        <v>19</v>
      </c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e">
        <f aca="false">+STAND!AD6</f>
        <v>#DIV/0!</v>
      </c>
      <c r="F33" s="118" t="n">
        <f aca="false">+Handicap!BV6</f>
        <v>24</v>
      </c>
    </row>
    <row r="34" customFormat="false" ht="12.75" hidden="false" customHeight="false" outlineLevel="0" collapsed="false">
      <c r="A34" s="116" t="n">
        <f aca="false">COUNTIF(K3:K27,B34)</f>
        <v>0</v>
      </c>
      <c r="B34" s="117" t="s">
        <v>20</v>
      </c>
      <c r="C34" s="116" t="n">
        <f aca="false">+A34*3</f>
        <v>0</v>
      </c>
      <c r="E34" s="118" t="n">
        <f aca="false">+STAND!AD7</f>
        <v>1.5</v>
      </c>
      <c r="F34" s="118" t="n">
        <f aca="false">+Handicap!BV7</f>
        <v>35</v>
      </c>
    </row>
    <row r="35" customFormat="false" ht="12.75" hidden="false" customHeight="false" outlineLevel="0" collapsed="false">
      <c r="A35" s="116" t="n">
        <f aca="false">COUNTIF(K3:K27,B35)</f>
        <v>0</v>
      </c>
      <c r="B35" s="117" t="s">
        <v>21</v>
      </c>
      <c r="C35" s="116" t="n">
        <f aca="false">+A35*3</f>
        <v>0</v>
      </c>
      <c r="E35" s="118" t="n">
        <f aca="false">+STAND!AD8</f>
        <v>1.2</v>
      </c>
      <c r="F35" s="118" t="n">
        <f aca="false">+Handicap!BV8</f>
        <v>36</v>
      </c>
    </row>
    <row r="36" customFormat="false" ht="12.75" hidden="false" customHeight="false" outlineLevel="0" collapsed="false">
      <c r="A36" s="116" t="n">
        <f aca="false">COUNTIF(K3:K27,B36)</f>
        <v>0</v>
      </c>
      <c r="B36" s="117" t="s">
        <v>22</v>
      </c>
      <c r="C36" s="116" t="n">
        <f aca="false">+A36*3</f>
        <v>0</v>
      </c>
      <c r="E36" s="118" t="n">
        <f aca="false">+STAND!AD9</f>
        <v>1.8</v>
      </c>
      <c r="F36" s="118" t="n">
        <f aca="false">+Handicap!BV9</f>
        <v>12</v>
      </c>
    </row>
    <row r="37" customFormat="false" ht="12.75" hidden="false" customHeight="fals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f aca="false">+STAND!AD10</f>
        <v>4.5</v>
      </c>
      <c r="F37" s="118" t="n">
        <f aca="false">+Handicap!BV10</f>
        <v>10</v>
      </c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E38" s="118" t="n">
        <f aca="false">+STAND!AD11</f>
        <v>2</v>
      </c>
      <c r="F38" s="118" t="n">
        <f aca="false">+Handicap!BV11</f>
        <v>15</v>
      </c>
    </row>
    <row r="39" customFormat="false" ht="12.75" hidden="false" customHeight="false" outlineLevel="0" collapsed="false">
      <c r="A39" s="116" t="n">
        <f aca="false">COUNTIF(K3:K27,B39)</f>
        <v>0</v>
      </c>
      <c r="B39" s="117" t="s">
        <v>25</v>
      </c>
      <c r="C39" s="116" t="n">
        <f aca="false">+A39*3</f>
        <v>0</v>
      </c>
      <c r="E39" s="118" t="n">
        <f aca="false">+STAND!AD12</f>
        <v>2.25</v>
      </c>
      <c r="F39" s="118" t="n">
        <f aca="false">+Handicap!BV12</f>
        <v>16</v>
      </c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f aca="false">+STAND!AD13</f>
        <v>0</v>
      </c>
      <c r="F40" s="118" t="n">
        <f aca="false">+Handicap!BV13</f>
        <v>10</v>
      </c>
    </row>
    <row r="41" customFormat="false" ht="12.75" hidden="false" customHeight="false" outlineLevel="0" collapsed="false">
      <c r="A41" s="116" t="n">
        <f aca="false">COUNTIF(K3:K27,B41)</f>
        <v>0</v>
      </c>
      <c r="B41" s="117" t="s">
        <v>28</v>
      </c>
      <c r="C41" s="116" t="n">
        <f aca="false">+A41*3</f>
        <v>0</v>
      </c>
      <c r="E41" s="118" t="n">
        <f aca="false">+STAND!AD14</f>
        <v>1</v>
      </c>
      <c r="F41" s="118" t="n">
        <f aca="false">+Handicap!BV14</f>
        <v>12</v>
      </c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e">
        <f aca="false">+STAND!AD15</f>
        <v>#DIV/0!</v>
      </c>
      <c r="F42" s="118" t="n">
        <f aca="false">+Handicap!BV15</f>
        <v>10</v>
      </c>
    </row>
    <row r="43" customFormat="false" ht="12.75" hidden="false" customHeight="false" outlineLevel="0" collapsed="false">
      <c r="A43" s="116" t="n">
        <f aca="false">COUNTIF(K3:K27,B43)</f>
        <v>0</v>
      </c>
      <c r="B43" s="117" t="s">
        <v>30</v>
      </c>
      <c r="C43" s="116" t="n">
        <f aca="false">+A43*3</f>
        <v>0</v>
      </c>
      <c r="E43" s="118" t="n">
        <f aca="false">+STAND!AD16</f>
        <v>1.5</v>
      </c>
      <c r="F43" s="118" t="n">
        <f aca="false">+Handicap!BV16</f>
        <v>14</v>
      </c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E44" s="118" t="n">
        <f aca="false">+STAND!AD17</f>
        <v>2</v>
      </c>
      <c r="F44" s="118" t="n">
        <f aca="false">+Handicap!BV17</f>
        <v>14</v>
      </c>
    </row>
    <row r="45" customFormat="false" ht="12.75" hidden="false" customHeight="false" outlineLevel="0" collapsed="false">
      <c r="A45" s="116" t="n">
        <f aca="false">COUNTIF(K3:K27,B45)</f>
        <v>0</v>
      </c>
      <c r="B45" s="119" t="s">
        <v>32</v>
      </c>
      <c r="C45" s="116" t="n">
        <f aca="false">+A45*3</f>
        <v>0</v>
      </c>
      <c r="E45" s="118" t="n">
        <f aca="false">+STAND!AD18</f>
        <v>2</v>
      </c>
      <c r="F45" s="118" t="n">
        <f aca="false">+Handicap!BV18</f>
        <v>29</v>
      </c>
    </row>
    <row r="46" customFormat="false" ht="12.75" hidden="false" customHeight="fals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f aca="false">+STAND!AD19</f>
        <v>1</v>
      </c>
      <c r="F46" s="118" t="n">
        <f aca="false">+Handicap!BV19</f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BW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8" ySplit="0" topLeftCell="I1" activePane="topRight" state="frozen"/>
      <selection pane="topLeft" activeCell="A1" activeCellId="0" sqref="A1"/>
      <selection pane="topRight" activeCell="O4" activeCellId="1" sqref="A30:C30 O4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0" width="20.85"/>
    <col collapsed="false" customWidth="true" hidden="false" outlineLevel="0" max="5" min="3" style="0" width="4.71"/>
    <col collapsed="false" customWidth="true" hidden="false" outlineLevel="0" max="10" min="6" style="1" width="4.71"/>
    <col collapsed="false" customWidth="true" hidden="false" outlineLevel="0" max="13" min="11" style="0" width="4.71"/>
    <col collapsed="false" customWidth="true" hidden="false" outlineLevel="0" max="18" min="14" style="1" width="4.71"/>
    <col collapsed="false" customWidth="true" hidden="false" outlineLevel="0" max="21" min="19" style="0" width="4.71"/>
    <col collapsed="false" customWidth="true" hidden="false" outlineLevel="0" max="26" min="22" style="1" width="4.71"/>
    <col collapsed="false" customWidth="true" hidden="false" outlineLevel="0" max="29" min="27" style="0" width="4.71"/>
    <col collapsed="false" customWidth="true" hidden="false" outlineLevel="0" max="34" min="30" style="1" width="4.71"/>
    <col collapsed="false" customWidth="true" hidden="false" outlineLevel="0" max="37" min="35" style="0" width="4.71"/>
    <col collapsed="false" customWidth="true" hidden="false" outlineLevel="0" max="42" min="38" style="1" width="4.71"/>
    <col collapsed="false" customWidth="true" hidden="false" outlineLevel="0" max="45" min="43" style="0" width="4.71"/>
    <col collapsed="false" customWidth="true" hidden="false" outlineLevel="0" max="50" min="46" style="1" width="4.71"/>
    <col collapsed="false" customWidth="true" hidden="false" outlineLevel="0" max="53" min="51" style="0" width="4.71"/>
    <col collapsed="false" customWidth="true" hidden="false" outlineLevel="0" max="58" min="54" style="1" width="4.71"/>
    <col collapsed="false" customWidth="true" hidden="false" outlineLevel="0" max="61" min="59" style="0" width="4.71"/>
    <col collapsed="false" customWidth="true" hidden="false" outlineLevel="0" max="66" min="62" style="1" width="4.71"/>
    <col collapsed="false" customWidth="true" hidden="false" outlineLevel="0" max="69" min="67" style="0" width="4.71"/>
    <col collapsed="false" customWidth="true" hidden="false" outlineLevel="0" max="74" min="70" style="1" width="4.71"/>
    <col collapsed="false" customWidth="true" hidden="false" outlineLevel="0" max="75" min="75" style="1" width="10"/>
  </cols>
  <sheetData>
    <row r="2" customFormat="false" ht="15" hidden="false" customHeight="false" outlineLevel="0" collapsed="false">
      <c r="A2" s="17"/>
      <c r="B2" s="18"/>
      <c r="C2" s="19" t="n">
        <v>45188</v>
      </c>
      <c r="D2" s="19"/>
      <c r="E2" s="19"/>
      <c r="F2" s="19"/>
      <c r="G2" s="19"/>
      <c r="H2" s="19"/>
      <c r="I2" s="19"/>
      <c r="J2" s="19"/>
      <c r="K2" s="19" t="n">
        <v>45216</v>
      </c>
      <c r="L2" s="19"/>
      <c r="M2" s="19"/>
      <c r="N2" s="19"/>
      <c r="O2" s="19"/>
      <c r="P2" s="19"/>
      <c r="Q2" s="19"/>
      <c r="R2" s="19"/>
      <c r="S2" s="19" t="n">
        <v>45251</v>
      </c>
      <c r="T2" s="19"/>
      <c r="U2" s="19"/>
      <c r="V2" s="19"/>
      <c r="W2" s="19"/>
      <c r="X2" s="19"/>
      <c r="Y2" s="19"/>
      <c r="Z2" s="19"/>
      <c r="AA2" s="19" t="n">
        <v>45279</v>
      </c>
      <c r="AB2" s="19"/>
      <c r="AC2" s="19"/>
      <c r="AD2" s="19"/>
      <c r="AE2" s="19"/>
      <c r="AF2" s="19"/>
      <c r="AG2" s="19"/>
      <c r="AH2" s="19"/>
      <c r="AI2" s="19" t="n">
        <v>45307</v>
      </c>
      <c r="AJ2" s="19"/>
      <c r="AK2" s="19"/>
      <c r="AL2" s="19"/>
      <c r="AM2" s="19"/>
      <c r="AN2" s="19"/>
      <c r="AO2" s="19"/>
      <c r="AP2" s="19"/>
      <c r="AQ2" s="19" t="n">
        <v>44977</v>
      </c>
      <c r="AR2" s="19"/>
      <c r="AS2" s="19"/>
      <c r="AT2" s="19"/>
      <c r="AU2" s="19"/>
      <c r="AV2" s="19"/>
      <c r="AW2" s="19"/>
      <c r="AX2" s="19"/>
      <c r="AY2" s="19" t="n">
        <v>45004</v>
      </c>
      <c r="AZ2" s="19"/>
      <c r="BA2" s="19"/>
      <c r="BB2" s="19"/>
      <c r="BC2" s="19"/>
      <c r="BD2" s="19"/>
      <c r="BE2" s="19"/>
      <c r="BF2" s="19"/>
      <c r="BG2" s="19" t="n">
        <v>45032</v>
      </c>
      <c r="BH2" s="19"/>
      <c r="BI2" s="19"/>
      <c r="BJ2" s="19"/>
      <c r="BK2" s="19"/>
      <c r="BL2" s="19"/>
      <c r="BM2" s="19"/>
      <c r="BN2" s="19"/>
      <c r="BO2" s="19" t="n">
        <v>45067</v>
      </c>
      <c r="BP2" s="19"/>
      <c r="BQ2" s="19"/>
      <c r="BR2" s="19"/>
      <c r="BS2" s="19"/>
      <c r="BT2" s="19"/>
      <c r="BU2" s="19"/>
      <c r="BV2" s="19"/>
      <c r="BW2" s="20" t="s">
        <v>36</v>
      </c>
    </row>
    <row r="3" s="26" customFormat="true" ht="24" hidden="false" customHeight="false" outlineLevel="0" collapsed="false">
      <c r="A3" s="21" t="s">
        <v>37</v>
      </c>
      <c r="B3" s="22" t="s">
        <v>38</v>
      </c>
      <c r="C3" s="23" t="s">
        <v>39</v>
      </c>
      <c r="D3" s="23" t="s">
        <v>40</v>
      </c>
      <c r="E3" s="23" t="s">
        <v>41</v>
      </c>
      <c r="F3" s="23" t="s">
        <v>42</v>
      </c>
      <c r="G3" s="23" t="s">
        <v>43</v>
      </c>
      <c r="H3" s="23" t="s">
        <v>44</v>
      </c>
      <c r="I3" s="23" t="s">
        <v>45</v>
      </c>
      <c r="J3" s="24" t="s">
        <v>46</v>
      </c>
      <c r="K3" s="23" t="s">
        <v>39</v>
      </c>
      <c r="L3" s="23" t="s">
        <v>40</v>
      </c>
      <c r="M3" s="23" t="s">
        <v>41</v>
      </c>
      <c r="N3" s="23" t="s">
        <v>42</v>
      </c>
      <c r="O3" s="23" t="s">
        <v>43</v>
      </c>
      <c r="P3" s="23" t="s">
        <v>44</v>
      </c>
      <c r="Q3" s="23" t="s">
        <v>45</v>
      </c>
      <c r="R3" s="24" t="s">
        <v>46</v>
      </c>
      <c r="S3" s="23" t="s">
        <v>39</v>
      </c>
      <c r="T3" s="23" t="s">
        <v>40</v>
      </c>
      <c r="U3" s="23" t="s">
        <v>41</v>
      </c>
      <c r="V3" s="23" t="s">
        <v>42</v>
      </c>
      <c r="W3" s="23" t="s">
        <v>43</v>
      </c>
      <c r="X3" s="23" t="s">
        <v>44</v>
      </c>
      <c r="Y3" s="23" t="s">
        <v>45</v>
      </c>
      <c r="Z3" s="24" t="s">
        <v>46</v>
      </c>
      <c r="AA3" s="23" t="s">
        <v>39</v>
      </c>
      <c r="AB3" s="23" t="s">
        <v>40</v>
      </c>
      <c r="AC3" s="23" t="s">
        <v>41</v>
      </c>
      <c r="AD3" s="23" t="s">
        <v>42</v>
      </c>
      <c r="AE3" s="23" t="s">
        <v>43</v>
      </c>
      <c r="AF3" s="23" t="s">
        <v>44</v>
      </c>
      <c r="AG3" s="23" t="s">
        <v>45</v>
      </c>
      <c r="AH3" s="24" t="s">
        <v>46</v>
      </c>
      <c r="AI3" s="23" t="s">
        <v>39</v>
      </c>
      <c r="AJ3" s="23" t="s">
        <v>40</v>
      </c>
      <c r="AK3" s="23" t="s">
        <v>41</v>
      </c>
      <c r="AL3" s="23" t="s">
        <v>42</v>
      </c>
      <c r="AM3" s="23" t="s">
        <v>43</v>
      </c>
      <c r="AN3" s="23" t="s">
        <v>44</v>
      </c>
      <c r="AO3" s="23" t="s">
        <v>45</v>
      </c>
      <c r="AP3" s="24" t="s">
        <v>46</v>
      </c>
      <c r="AQ3" s="23" t="s">
        <v>39</v>
      </c>
      <c r="AR3" s="23" t="s">
        <v>40</v>
      </c>
      <c r="AS3" s="23" t="s">
        <v>41</v>
      </c>
      <c r="AT3" s="23" t="s">
        <v>42</v>
      </c>
      <c r="AU3" s="23" t="s">
        <v>43</v>
      </c>
      <c r="AV3" s="23" t="s">
        <v>44</v>
      </c>
      <c r="AW3" s="23" t="s">
        <v>45</v>
      </c>
      <c r="AX3" s="24" t="s">
        <v>46</v>
      </c>
      <c r="AY3" s="23" t="s">
        <v>39</v>
      </c>
      <c r="AZ3" s="23" t="s">
        <v>40</v>
      </c>
      <c r="BA3" s="23" t="s">
        <v>41</v>
      </c>
      <c r="BB3" s="23" t="s">
        <v>42</v>
      </c>
      <c r="BC3" s="23" t="s">
        <v>43</v>
      </c>
      <c r="BD3" s="23" t="s">
        <v>44</v>
      </c>
      <c r="BE3" s="23" t="s">
        <v>45</v>
      </c>
      <c r="BF3" s="24" t="s">
        <v>46</v>
      </c>
      <c r="BG3" s="23" t="s">
        <v>39</v>
      </c>
      <c r="BH3" s="23" t="s">
        <v>40</v>
      </c>
      <c r="BI3" s="23" t="s">
        <v>41</v>
      </c>
      <c r="BJ3" s="23" t="s">
        <v>42</v>
      </c>
      <c r="BK3" s="23" t="s">
        <v>43</v>
      </c>
      <c r="BL3" s="23" t="s">
        <v>44</v>
      </c>
      <c r="BM3" s="23" t="s">
        <v>45</v>
      </c>
      <c r="BN3" s="24" t="s">
        <v>46</v>
      </c>
      <c r="BO3" s="23" t="s">
        <v>39</v>
      </c>
      <c r="BP3" s="23" t="s">
        <v>40</v>
      </c>
      <c r="BQ3" s="23" t="s">
        <v>41</v>
      </c>
      <c r="BR3" s="23" t="s">
        <v>42</v>
      </c>
      <c r="BS3" s="23" t="s">
        <v>43</v>
      </c>
      <c r="BT3" s="23" t="s">
        <v>44</v>
      </c>
      <c r="BU3" s="23" t="s">
        <v>45</v>
      </c>
      <c r="BV3" s="24" t="s">
        <v>46</v>
      </c>
      <c r="BW3" s="25" t="s">
        <v>47</v>
      </c>
    </row>
    <row r="4" customFormat="false" ht="15" hidden="false" customHeight="false" outlineLevel="0" collapsed="false">
      <c r="A4" s="27" t="s">
        <v>0</v>
      </c>
      <c r="B4" s="28" t="s">
        <v>17</v>
      </c>
      <c r="C4" s="29" t="n">
        <v>20</v>
      </c>
      <c r="D4" s="29" t="n">
        <v>13</v>
      </c>
      <c r="E4" s="29" t="n">
        <v>15</v>
      </c>
      <c r="F4" s="30" t="n">
        <f aca="false">COUNT(C4:E4)</f>
        <v>3</v>
      </c>
      <c r="G4" s="31" t="n">
        <f aca="false">(+C4+D4+E4)/F4</f>
        <v>16</v>
      </c>
      <c r="H4" s="32" t="n">
        <v>21</v>
      </c>
      <c r="I4" s="33" t="n">
        <v>-2</v>
      </c>
      <c r="J4" s="32" t="n">
        <f aca="false">+H4+I4</f>
        <v>19</v>
      </c>
      <c r="K4" s="29"/>
      <c r="L4" s="29"/>
      <c r="M4" s="29"/>
      <c r="N4" s="30" t="n">
        <f aca="false">COUNT(K4:M4)</f>
        <v>0</v>
      </c>
      <c r="O4" s="34" t="e">
        <f aca="false">(+K4+L4+M4)/N4</f>
        <v>#DIV/0!</v>
      </c>
      <c r="P4" s="32" t="n">
        <f aca="false">+J4</f>
        <v>19</v>
      </c>
      <c r="Q4" s="33"/>
      <c r="R4" s="32" t="n">
        <f aca="false">+P4+Q4</f>
        <v>19</v>
      </c>
      <c r="S4" s="29"/>
      <c r="T4" s="29"/>
      <c r="U4" s="29"/>
      <c r="V4" s="30" t="n">
        <f aca="false">COUNT(S4:U4)</f>
        <v>0</v>
      </c>
      <c r="W4" s="34" t="e">
        <f aca="false">(+S4+T4+U4)/V4</f>
        <v>#DIV/0!</v>
      </c>
      <c r="X4" s="32" t="n">
        <f aca="false">+R4</f>
        <v>19</v>
      </c>
      <c r="Y4" s="33"/>
      <c r="Z4" s="32" t="n">
        <f aca="false">+X4+Y4</f>
        <v>19</v>
      </c>
      <c r="AA4" s="29"/>
      <c r="AB4" s="29"/>
      <c r="AC4" s="29"/>
      <c r="AD4" s="30" t="n">
        <f aca="false">COUNT(AA4:AC4)</f>
        <v>0</v>
      </c>
      <c r="AE4" s="34" t="e">
        <f aca="false">(+AA4+AB4+AC4)/AD4</f>
        <v>#DIV/0!</v>
      </c>
      <c r="AF4" s="32" t="n">
        <f aca="false">+Z4</f>
        <v>19</v>
      </c>
      <c r="AG4" s="33"/>
      <c r="AH4" s="32" t="n">
        <f aca="false">+AF4+AG4</f>
        <v>19</v>
      </c>
      <c r="AI4" s="29"/>
      <c r="AJ4" s="29" t="s">
        <v>27</v>
      </c>
      <c r="AK4" s="29" t="s">
        <v>27</v>
      </c>
      <c r="AL4" s="30" t="n">
        <f aca="false">COUNT(AI4:AK4)</f>
        <v>0</v>
      </c>
      <c r="AM4" s="34" t="e">
        <f aca="false">(+AI4+AJ4+AK4)/AL4</f>
        <v>#VALUE!</v>
      </c>
      <c r="AN4" s="32" t="n">
        <f aca="false">+AH4</f>
        <v>19</v>
      </c>
      <c r="AO4" s="33"/>
      <c r="AP4" s="32" t="n">
        <f aca="false">+AN4+AO4</f>
        <v>19</v>
      </c>
      <c r="AQ4" s="29"/>
      <c r="AR4" s="29"/>
      <c r="AS4" s="29"/>
      <c r="AT4" s="30" t="n">
        <f aca="false">COUNT(AQ4:AS4)</f>
        <v>0</v>
      </c>
      <c r="AU4" s="34" t="e">
        <f aca="false">(+AQ4+AR4+AS4)/AT4</f>
        <v>#DIV/0!</v>
      </c>
      <c r="AV4" s="32" t="n">
        <f aca="false">+AP4</f>
        <v>19</v>
      </c>
      <c r="AW4" s="33"/>
      <c r="AX4" s="32" t="n">
        <f aca="false">+AV4+AW4</f>
        <v>19</v>
      </c>
      <c r="AY4" s="29"/>
      <c r="AZ4" s="29"/>
      <c r="BA4" s="29"/>
      <c r="BB4" s="30" t="n">
        <f aca="false">COUNT(AY4:BA4)</f>
        <v>0</v>
      </c>
      <c r="BC4" s="34" t="e">
        <f aca="false">(+AY4+AZ4+BA4)/BB4</f>
        <v>#DIV/0!</v>
      </c>
      <c r="BD4" s="32" t="n">
        <f aca="false">+AX4</f>
        <v>19</v>
      </c>
      <c r="BE4" s="33"/>
      <c r="BF4" s="32" t="n">
        <f aca="false">+BD4+BE4</f>
        <v>19</v>
      </c>
      <c r="BG4" s="29"/>
      <c r="BH4" s="29"/>
      <c r="BI4" s="29"/>
      <c r="BJ4" s="30" t="n">
        <f aca="false">COUNT(BG4:BI4)</f>
        <v>0</v>
      </c>
      <c r="BK4" s="34" t="e">
        <f aca="false">(+BG4+BH4+BI4)/BJ4</f>
        <v>#DIV/0!</v>
      </c>
      <c r="BL4" s="32" t="n">
        <f aca="false">+BF4</f>
        <v>19</v>
      </c>
      <c r="BM4" s="33"/>
      <c r="BN4" s="32" t="n">
        <f aca="false">+BL4+BM4</f>
        <v>19</v>
      </c>
      <c r="BO4" s="29"/>
      <c r="BP4" s="29"/>
      <c r="BQ4" s="29"/>
      <c r="BR4" s="30" t="n">
        <f aca="false">COUNT(BO4:BQ4)</f>
        <v>0</v>
      </c>
      <c r="BS4" s="34" t="e">
        <f aca="false">(+BO4+BP4+BQ4)/BR4</f>
        <v>#DIV/0!</v>
      </c>
      <c r="BT4" s="32" t="n">
        <f aca="false">+BN4</f>
        <v>19</v>
      </c>
      <c r="BU4" s="33"/>
      <c r="BV4" s="32" t="n">
        <f aca="false">+BT4+BU4</f>
        <v>19</v>
      </c>
      <c r="BW4" s="35" t="n">
        <f aca="false">+F4+N4+V4+AD4+AL4+AL4+AT4+BB4+BJ4+BR4</f>
        <v>3</v>
      </c>
    </row>
    <row r="5" customFormat="false" ht="15" hidden="false" customHeight="false" outlineLevel="0" collapsed="false">
      <c r="A5" s="27" t="s">
        <v>1</v>
      </c>
      <c r="B5" s="28" t="s">
        <v>18</v>
      </c>
      <c r="C5" s="29" t="n">
        <v>23</v>
      </c>
      <c r="D5" s="29" t="n">
        <v>27</v>
      </c>
      <c r="E5" s="29" t="n">
        <v>24</v>
      </c>
      <c r="F5" s="36" t="n">
        <f aca="false">COUNT(C5:E5)</f>
        <v>3</v>
      </c>
      <c r="G5" s="31" t="n">
        <f aca="false">(+C5+D5+E5)/F5</f>
        <v>24.6666666666667</v>
      </c>
      <c r="H5" s="37" t="n">
        <v>17</v>
      </c>
      <c r="I5" s="33" t="n">
        <v>2</v>
      </c>
      <c r="J5" s="32" t="n">
        <f aca="false">+H5+I5</f>
        <v>19</v>
      </c>
      <c r="K5" s="29" t="n">
        <v>27</v>
      </c>
      <c r="L5" s="29" t="n">
        <v>27</v>
      </c>
      <c r="M5" s="29" t="n">
        <v>22</v>
      </c>
      <c r="N5" s="30" t="n">
        <f aca="false">COUNT(K5:M5)</f>
        <v>3</v>
      </c>
      <c r="O5" s="34" t="n">
        <f aca="false">(+K5+L5+M5)/N5</f>
        <v>25.3333333333333</v>
      </c>
      <c r="P5" s="32" t="n">
        <f aca="false">+J5</f>
        <v>19</v>
      </c>
      <c r="Q5" s="33"/>
      <c r="R5" s="32" t="n">
        <f aca="false">+P5+Q5</f>
        <v>19</v>
      </c>
      <c r="S5" s="29"/>
      <c r="T5" s="29"/>
      <c r="U5" s="29"/>
      <c r="V5" s="30" t="n">
        <f aca="false">COUNT(S5:U5)</f>
        <v>0</v>
      </c>
      <c r="W5" s="34" t="e">
        <f aca="false">(+S5+T5+U5)/V5</f>
        <v>#DIV/0!</v>
      </c>
      <c r="X5" s="32" t="n">
        <f aca="false">+R5</f>
        <v>19</v>
      </c>
      <c r="Y5" s="33"/>
      <c r="Z5" s="32" t="n">
        <f aca="false">+X5+Y5</f>
        <v>19</v>
      </c>
      <c r="AA5" s="29"/>
      <c r="AB5" s="29"/>
      <c r="AC5" s="29"/>
      <c r="AD5" s="30" t="n">
        <f aca="false">COUNT(AA5:AC5)</f>
        <v>0</v>
      </c>
      <c r="AE5" s="34" t="e">
        <f aca="false">(+AA5+AB5+AC5)/AD5</f>
        <v>#DIV/0!</v>
      </c>
      <c r="AF5" s="32" t="n">
        <f aca="false">+Z5</f>
        <v>19</v>
      </c>
      <c r="AG5" s="33"/>
      <c r="AH5" s="32" t="n">
        <f aca="false">+AF5+AG5</f>
        <v>19</v>
      </c>
      <c r="AI5" s="29"/>
      <c r="AJ5" s="29"/>
      <c r="AK5" s="29"/>
      <c r="AL5" s="30" t="n">
        <f aca="false">COUNT(AI5:AK5)</f>
        <v>0</v>
      </c>
      <c r="AM5" s="34" t="e">
        <f aca="false">(+AI5+AJ5+AK5)/AL5</f>
        <v>#DIV/0!</v>
      </c>
      <c r="AN5" s="32" t="n">
        <f aca="false">+AH5</f>
        <v>19</v>
      </c>
      <c r="AO5" s="33"/>
      <c r="AP5" s="32" t="n">
        <f aca="false">+AN5+AO5</f>
        <v>19</v>
      </c>
      <c r="AQ5" s="29"/>
      <c r="AR5" s="29"/>
      <c r="AS5" s="29"/>
      <c r="AT5" s="30" t="n">
        <f aca="false">COUNT(AQ5:AS5)</f>
        <v>0</v>
      </c>
      <c r="AU5" s="34" t="e">
        <f aca="false">(+AQ5+AR5+AS5)/AT5</f>
        <v>#DIV/0!</v>
      </c>
      <c r="AV5" s="32" t="n">
        <f aca="false">+AP5</f>
        <v>19</v>
      </c>
      <c r="AW5" s="33"/>
      <c r="AX5" s="32" t="n">
        <f aca="false">+AV5+AW5</f>
        <v>19</v>
      </c>
      <c r="AY5" s="29"/>
      <c r="AZ5" s="29"/>
      <c r="BA5" s="29"/>
      <c r="BB5" s="30" t="n">
        <f aca="false">COUNT(AY5:BA5)</f>
        <v>0</v>
      </c>
      <c r="BC5" s="34" t="e">
        <f aca="false">(+AY5+AZ5+BA5)/BB5</f>
        <v>#DIV/0!</v>
      </c>
      <c r="BD5" s="32" t="n">
        <f aca="false">+AX5</f>
        <v>19</v>
      </c>
      <c r="BE5" s="33"/>
      <c r="BF5" s="32" t="n">
        <f aca="false">+BD5+BE5</f>
        <v>19</v>
      </c>
      <c r="BG5" s="29"/>
      <c r="BH5" s="29"/>
      <c r="BI5" s="29"/>
      <c r="BJ5" s="30" t="n">
        <f aca="false">COUNT(BG5:BI5)</f>
        <v>0</v>
      </c>
      <c r="BK5" s="34" t="e">
        <f aca="false">(+BG5+BH5+BI5)/BJ5</f>
        <v>#DIV/0!</v>
      </c>
      <c r="BL5" s="32" t="n">
        <f aca="false">+BF5</f>
        <v>19</v>
      </c>
      <c r="BM5" s="33"/>
      <c r="BN5" s="32" t="n">
        <f aca="false">+BL5+BM5</f>
        <v>19</v>
      </c>
      <c r="BO5" s="29"/>
      <c r="BP5" s="29"/>
      <c r="BQ5" s="29"/>
      <c r="BR5" s="30" t="n">
        <f aca="false">COUNT(BO5:BQ5)</f>
        <v>0</v>
      </c>
      <c r="BS5" s="34" t="e">
        <f aca="false">(+BO5+BP5+BQ5)/BR5</f>
        <v>#DIV/0!</v>
      </c>
      <c r="BT5" s="32" t="n">
        <f aca="false">+BN5</f>
        <v>19</v>
      </c>
      <c r="BU5" s="33"/>
      <c r="BV5" s="32" t="n">
        <f aca="false">+BT5+BU5</f>
        <v>19</v>
      </c>
      <c r="BW5" s="35" t="n">
        <f aca="false">+F5+N5+V5+AD5+AL5+AL5+AT5+BB5+BJ5+BR5</f>
        <v>6</v>
      </c>
    </row>
    <row r="6" customFormat="false" ht="15" hidden="false" customHeight="false" outlineLevel="0" collapsed="false">
      <c r="A6" s="27" t="s">
        <v>2</v>
      </c>
      <c r="B6" s="28" t="s">
        <v>19</v>
      </c>
      <c r="C6" s="29"/>
      <c r="D6" s="29"/>
      <c r="E6" s="29"/>
      <c r="F6" s="36" t="n">
        <f aca="false">COUNT(C6:E6)</f>
        <v>0</v>
      </c>
      <c r="G6" s="31" t="e">
        <f aca="false">(+C6+D6+E6)/F6</f>
        <v>#DIV/0!</v>
      </c>
      <c r="H6" s="37" t="n">
        <v>24</v>
      </c>
      <c r="I6" s="33" t="n">
        <v>0</v>
      </c>
      <c r="J6" s="32" t="n">
        <f aca="false">+H6+I6</f>
        <v>24</v>
      </c>
      <c r="K6" s="29"/>
      <c r="L6" s="29"/>
      <c r="M6" s="29"/>
      <c r="N6" s="30" t="n">
        <f aca="false">COUNT(K6:M6)</f>
        <v>0</v>
      </c>
      <c r="O6" s="34" t="e">
        <f aca="false">(+K6+L6+M6)/N6</f>
        <v>#DIV/0!</v>
      </c>
      <c r="P6" s="32" t="n">
        <f aca="false">+J6</f>
        <v>24</v>
      </c>
      <c r="Q6" s="33"/>
      <c r="R6" s="32" t="n">
        <f aca="false">+P6+Q6</f>
        <v>24</v>
      </c>
      <c r="S6" s="29"/>
      <c r="T6" s="29"/>
      <c r="U6" s="29"/>
      <c r="V6" s="30" t="n">
        <f aca="false">COUNT(S6:U6)</f>
        <v>0</v>
      </c>
      <c r="W6" s="34" t="e">
        <f aca="false">(+S6+T6+U6)/V6</f>
        <v>#DIV/0!</v>
      </c>
      <c r="X6" s="32" t="n">
        <f aca="false">+R6</f>
        <v>24</v>
      </c>
      <c r="Y6" s="33"/>
      <c r="Z6" s="32" t="n">
        <f aca="false">+X6+Y6</f>
        <v>24</v>
      </c>
      <c r="AA6" s="29"/>
      <c r="AB6" s="29"/>
      <c r="AC6" s="29"/>
      <c r="AD6" s="30" t="n">
        <f aca="false">COUNT(AA6:AC6)</f>
        <v>0</v>
      </c>
      <c r="AE6" s="34" t="e">
        <f aca="false">(+AA6+AB6+AC6)/AD6</f>
        <v>#DIV/0!</v>
      </c>
      <c r="AF6" s="32" t="n">
        <f aca="false">+Z6</f>
        <v>24</v>
      </c>
      <c r="AG6" s="33"/>
      <c r="AH6" s="32" t="n">
        <f aca="false">+AF6+AG6</f>
        <v>24</v>
      </c>
      <c r="AI6" s="29"/>
      <c r="AJ6" s="29"/>
      <c r="AK6" s="29"/>
      <c r="AL6" s="30" t="n">
        <f aca="false">COUNT(AI6:AK6)</f>
        <v>0</v>
      </c>
      <c r="AM6" s="34" t="e">
        <f aca="false">(+AI6+AJ6+AK6)/AL6</f>
        <v>#DIV/0!</v>
      </c>
      <c r="AN6" s="32" t="n">
        <f aca="false">+AH6</f>
        <v>24</v>
      </c>
      <c r="AO6" s="33"/>
      <c r="AP6" s="32" t="n">
        <f aca="false">+AN6+AO6</f>
        <v>24</v>
      </c>
      <c r="AQ6" s="29"/>
      <c r="AR6" s="29"/>
      <c r="AS6" s="29"/>
      <c r="AT6" s="30" t="n">
        <f aca="false">COUNT(AQ6:AS6)</f>
        <v>0</v>
      </c>
      <c r="AU6" s="34" t="e">
        <f aca="false">(+AQ6+AR6+AS6)/AT6</f>
        <v>#DIV/0!</v>
      </c>
      <c r="AV6" s="32" t="n">
        <f aca="false">+AP6</f>
        <v>24</v>
      </c>
      <c r="AW6" s="33"/>
      <c r="AX6" s="32" t="n">
        <f aca="false">+AV6+AW6</f>
        <v>24</v>
      </c>
      <c r="AY6" s="29"/>
      <c r="AZ6" s="29"/>
      <c r="BA6" s="29"/>
      <c r="BB6" s="30" t="n">
        <f aca="false">COUNT(AY6:BA6)</f>
        <v>0</v>
      </c>
      <c r="BC6" s="34" t="e">
        <f aca="false">(+AY6+AZ6+BA6)/BB6</f>
        <v>#DIV/0!</v>
      </c>
      <c r="BD6" s="32" t="n">
        <f aca="false">+AX6</f>
        <v>24</v>
      </c>
      <c r="BE6" s="33"/>
      <c r="BF6" s="32" t="n">
        <f aca="false">+BD6+BE6</f>
        <v>24</v>
      </c>
      <c r="BG6" s="29"/>
      <c r="BH6" s="29"/>
      <c r="BI6" s="29"/>
      <c r="BJ6" s="30" t="n">
        <f aca="false">COUNT(BG6:BI6)</f>
        <v>0</v>
      </c>
      <c r="BK6" s="34" t="e">
        <f aca="false">(+BG6+BH6+BI6)/BJ6</f>
        <v>#DIV/0!</v>
      </c>
      <c r="BL6" s="32" t="n">
        <f aca="false">+BF6</f>
        <v>24</v>
      </c>
      <c r="BM6" s="33"/>
      <c r="BN6" s="32" t="n">
        <f aca="false">+BL6+BM6</f>
        <v>24</v>
      </c>
      <c r="BO6" s="29"/>
      <c r="BP6" s="29"/>
      <c r="BQ6" s="29"/>
      <c r="BR6" s="30" t="n">
        <f aca="false">COUNT(BO6:BQ6)</f>
        <v>0</v>
      </c>
      <c r="BS6" s="34" t="e">
        <f aca="false">(+BO6+BP6+BQ6)/BR6</f>
        <v>#DIV/0!</v>
      </c>
      <c r="BT6" s="32" t="n">
        <f aca="false">+BN6</f>
        <v>24</v>
      </c>
      <c r="BU6" s="33"/>
      <c r="BV6" s="32" t="n">
        <f aca="false">+BT6+BU6</f>
        <v>24</v>
      </c>
      <c r="BW6" s="35" t="n">
        <f aca="false">+F6+N6+V6+AD6+AL6+AL6+AT6+BB6+BJ6+BR6</f>
        <v>0</v>
      </c>
    </row>
    <row r="7" customFormat="false" ht="15" hidden="false" customHeight="false" outlineLevel="0" collapsed="false">
      <c r="A7" s="27" t="s">
        <v>3</v>
      </c>
      <c r="B7" s="28" t="s">
        <v>20</v>
      </c>
      <c r="C7" s="29" t="n">
        <v>22</v>
      </c>
      <c r="D7" s="29" t="n">
        <v>37</v>
      </c>
      <c r="E7" s="29" t="n">
        <v>39</v>
      </c>
      <c r="F7" s="36" t="n">
        <f aca="false">COUNT(C7:E7)</f>
        <v>3</v>
      </c>
      <c r="G7" s="31" t="n">
        <f aca="false">(+C7+D7+E7)/F7</f>
        <v>32.6666666666667</v>
      </c>
      <c r="H7" s="37" t="n">
        <v>35</v>
      </c>
      <c r="I7" s="33" t="n">
        <v>0</v>
      </c>
      <c r="J7" s="32" t="n">
        <f aca="false">+H7+I7</f>
        <v>35</v>
      </c>
      <c r="K7" s="29" t="n">
        <v>37</v>
      </c>
      <c r="L7" s="29" t="n">
        <v>26</v>
      </c>
      <c r="M7" s="29" t="n">
        <v>42</v>
      </c>
      <c r="N7" s="30" t="n">
        <f aca="false">COUNT(K7:M7)</f>
        <v>3</v>
      </c>
      <c r="O7" s="34" t="n">
        <f aca="false">(+K7+L7+M7)/N7</f>
        <v>35</v>
      </c>
      <c r="P7" s="32" t="n">
        <f aca="false">+J7</f>
        <v>35</v>
      </c>
      <c r="Q7" s="33"/>
      <c r="R7" s="32" t="n">
        <f aca="false">+P7+Q7</f>
        <v>35</v>
      </c>
      <c r="S7" s="29"/>
      <c r="T7" s="29"/>
      <c r="U7" s="29"/>
      <c r="V7" s="30" t="n">
        <f aca="false">COUNT(S7:U7)</f>
        <v>0</v>
      </c>
      <c r="W7" s="34" t="e">
        <f aca="false">(+S7+T7+U7)/V7</f>
        <v>#DIV/0!</v>
      </c>
      <c r="X7" s="32" t="n">
        <f aca="false">+R7</f>
        <v>35</v>
      </c>
      <c r="Y7" s="33"/>
      <c r="Z7" s="32" t="n">
        <f aca="false">+X7+Y7</f>
        <v>35</v>
      </c>
      <c r="AA7" s="29"/>
      <c r="AB7" s="29"/>
      <c r="AC7" s="29"/>
      <c r="AD7" s="30" t="n">
        <f aca="false">COUNT(AA7:AC7)</f>
        <v>0</v>
      </c>
      <c r="AE7" s="34" t="e">
        <f aca="false">(+AA7+AB7+AC7)/AD7</f>
        <v>#DIV/0!</v>
      </c>
      <c r="AF7" s="32" t="n">
        <f aca="false">+Z7</f>
        <v>35</v>
      </c>
      <c r="AG7" s="33"/>
      <c r="AH7" s="32" t="n">
        <f aca="false">+AF7+AG7</f>
        <v>35</v>
      </c>
      <c r="AI7" s="29"/>
      <c r="AJ7" s="29"/>
      <c r="AK7" s="29"/>
      <c r="AL7" s="30" t="n">
        <f aca="false">COUNT(AI7:AK7)</f>
        <v>0</v>
      </c>
      <c r="AM7" s="34" t="e">
        <f aca="false">(+AI7+AJ7+AK7)/AL7</f>
        <v>#DIV/0!</v>
      </c>
      <c r="AN7" s="32" t="n">
        <f aca="false">+AH7</f>
        <v>35</v>
      </c>
      <c r="AO7" s="33"/>
      <c r="AP7" s="32" t="n">
        <f aca="false">+AN7+AO7</f>
        <v>35</v>
      </c>
      <c r="AQ7" s="29"/>
      <c r="AR7" s="29"/>
      <c r="AS7" s="29"/>
      <c r="AT7" s="30" t="n">
        <f aca="false">COUNT(AQ7:AS7)</f>
        <v>0</v>
      </c>
      <c r="AU7" s="34" t="e">
        <f aca="false">(+AQ7+AR7+AS7)/AT7</f>
        <v>#DIV/0!</v>
      </c>
      <c r="AV7" s="32" t="n">
        <f aca="false">+AP7</f>
        <v>35</v>
      </c>
      <c r="AW7" s="33"/>
      <c r="AX7" s="32" t="n">
        <f aca="false">+AV7+AW7</f>
        <v>35</v>
      </c>
      <c r="AY7" s="29"/>
      <c r="AZ7" s="29"/>
      <c r="BA7" s="29"/>
      <c r="BB7" s="30" t="n">
        <f aca="false">COUNT(AY7:BA7)</f>
        <v>0</v>
      </c>
      <c r="BC7" s="34" t="e">
        <f aca="false">(+AY7+AZ7+BA7)/BB7</f>
        <v>#DIV/0!</v>
      </c>
      <c r="BD7" s="32" t="n">
        <f aca="false">+AX7</f>
        <v>35</v>
      </c>
      <c r="BE7" s="33"/>
      <c r="BF7" s="32" t="n">
        <f aca="false">+BD7+BE7</f>
        <v>35</v>
      </c>
      <c r="BG7" s="29"/>
      <c r="BH7" s="29"/>
      <c r="BI7" s="29"/>
      <c r="BJ7" s="30" t="n">
        <f aca="false">COUNT(BG7:BI7)</f>
        <v>0</v>
      </c>
      <c r="BK7" s="34" t="e">
        <f aca="false">(+BG7+BH7+BI7)/BJ7</f>
        <v>#DIV/0!</v>
      </c>
      <c r="BL7" s="32" t="n">
        <f aca="false">+BF7</f>
        <v>35</v>
      </c>
      <c r="BM7" s="33"/>
      <c r="BN7" s="32" t="n">
        <f aca="false">+BL7+BM7</f>
        <v>35</v>
      </c>
      <c r="BO7" s="29"/>
      <c r="BP7" s="29"/>
      <c r="BQ7" s="29"/>
      <c r="BR7" s="30" t="n">
        <f aca="false">COUNT(BO7:BQ7)</f>
        <v>0</v>
      </c>
      <c r="BS7" s="34" t="e">
        <f aca="false">(+BO7+BP7+BQ7)/BR7</f>
        <v>#DIV/0!</v>
      </c>
      <c r="BT7" s="32" t="n">
        <f aca="false">+BN7</f>
        <v>35</v>
      </c>
      <c r="BU7" s="33"/>
      <c r="BV7" s="32" t="n">
        <f aca="false">+BT7+BU7</f>
        <v>35</v>
      </c>
      <c r="BW7" s="35" t="n">
        <f aca="false">+F7+N7+V7+AD7+AL7+AL7+AT7+BB7+BJ7+BR7</f>
        <v>6</v>
      </c>
    </row>
    <row r="8" customFormat="false" ht="15" hidden="false" customHeight="false" outlineLevel="0" collapsed="false">
      <c r="A8" s="27" t="s">
        <v>4</v>
      </c>
      <c r="B8" s="28" t="s">
        <v>21</v>
      </c>
      <c r="C8" s="29" t="n">
        <v>40</v>
      </c>
      <c r="D8" s="29" t="n">
        <v>16</v>
      </c>
      <c r="E8" s="29" t="n">
        <v>41</v>
      </c>
      <c r="F8" s="36" t="n">
        <f aca="false">COUNT(C8:E8)</f>
        <v>3</v>
      </c>
      <c r="G8" s="31" t="n">
        <f aca="false">(+C8+D8+E8)/F8</f>
        <v>32.3333333333333</v>
      </c>
      <c r="H8" s="37" t="n">
        <v>36</v>
      </c>
      <c r="I8" s="33" t="n">
        <v>0</v>
      </c>
      <c r="J8" s="32" t="n">
        <f aca="false">+H8+I8</f>
        <v>36</v>
      </c>
      <c r="K8" s="29" t="n">
        <v>48</v>
      </c>
      <c r="L8" s="29" t="n">
        <v>29</v>
      </c>
      <c r="M8" s="29"/>
      <c r="N8" s="30" t="n">
        <f aca="false">COUNT(K8:M8)</f>
        <v>2</v>
      </c>
      <c r="O8" s="34" t="n">
        <f aca="false">(+K8+L8+M8)/N8</f>
        <v>38.5</v>
      </c>
      <c r="P8" s="32" t="n">
        <f aca="false">+J8</f>
        <v>36</v>
      </c>
      <c r="Q8" s="33"/>
      <c r="R8" s="32" t="n">
        <f aca="false">+P8+Q8</f>
        <v>36</v>
      </c>
      <c r="S8" s="29"/>
      <c r="T8" s="29"/>
      <c r="U8" s="29"/>
      <c r="V8" s="30" t="n">
        <f aca="false">COUNT(S8:U8)</f>
        <v>0</v>
      </c>
      <c r="W8" s="34" t="e">
        <f aca="false">(+S8+T8+U8)/V8</f>
        <v>#DIV/0!</v>
      </c>
      <c r="X8" s="32" t="n">
        <f aca="false">+R8</f>
        <v>36</v>
      </c>
      <c r="Y8" s="33"/>
      <c r="Z8" s="32" t="n">
        <f aca="false">+X8+Y8</f>
        <v>36</v>
      </c>
      <c r="AA8" s="29"/>
      <c r="AB8" s="29"/>
      <c r="AC8" s="29"/>
      <c r="AD8" s="30" t="n">
        <f aca="false">COUNT(AA8:AC8)</f>
        <v>0</v>
      </c>
      <c r="AE8" s="34" t="e">
        <f aca="false">(+AA8+AB8+AC8)/AD8</f>
        <v>#DIV/0!</v>
      </c>
      <c r="AF8" s="32" t="n">
        <f aca="false">+Z8</f>
        <v>36</v>
      </c>
      <c r="AG8" s="33"/>
      <c r="AH8" s="32" t="n">
        <f aca="false">+AF8+AG8</f>
        <v>36</v>
      </c>
      <c r="AI8" s="29"/>
      <c r="AJ8" s="29"/>
      <c r="AK8" s="29"/>
      <c r="AL8" s="30" t="n">
        <f aca="false">COUNT(AI8:AK8)</f>
        <v>0</v>
      </c>
      <c r="AM8" s="34" t="e">
        <f aca="false">(+AI8+AJ8+AK8)/AL8</f>
        <v>#DIV/0!</v>
      </c>
      <c r="AN8" s="32" t="n">
        <f aca="false">+AH8</f>
        <v>36</v>
      </c>
      <c r="AO8" s="33"/>
      <c r="AP8" s="32" t="n">
        <f aca="false">+AN8+AO8</f>
        <v>36</v>
      </c>
      <c r="AQ8" s="29"/>
      <c r="AR8" s="29"/>
      <c r="AS8" s="29"/>
      <c r="AT8" s="30" t="n">
        <f aca="false">COUNT(AQ8:AS8)</f>
        <v>0</v>
      </c>
      <c r="AU8" s="34" t="e">
        <f aca="false">(+AQ8+AR8+AS8)/AT8</f>
        <v>#DIV/0!</v>
      </c>
      <c r="AV8" s="32" t="n">
        <f aca="false">+AP8</f>
        <v>36</v>
      </c>
      <c r="AW8" s="33"/>
      <c r="AX8" s="32" t="n">
        <f aca="false">+AV8+AW8</f>
        <v>36</v>
      </c>
      <c r="AY8" s="29"/>
      <c r="AZ8" s="29"/>
      <c r="BA8" s="29"/>
      <c r="BB8" s="30" t="n">
        <f aca="false">COUNT(AY8:BA8)</f>
        <v>0</v>
      </c>
      <c r="BC8" s="34" t="e">
        <f aca="false">(+AY8+AZ8+BA8)/BB8</f>
        <v>#DIV/0!</v>
      </c>
      <c r="BD8" s="32" t="n">
        <f aca="false">+AX8</f>
        <v>36</v>
      </c>
      <c r="BE8" s="33"/>
      <c r="BF8" s="32" t="n">
        <f aca="false">+BD8+BE8</f>
        <v>36</v>
      </c>
      <c r="BG8" s="29"/>
      <c r="BH8" s="29"/>
      <c r="BI8" s="29"/>
      <c r="BJ8" s="30" t="n">
        <f aca="false">COUNT(BG8:BI8)</f>
        <v>0</v>
      </c>
      <c r="BK8" s="34" t="e">
        <f aca="false">(+BG8+BH8+BI8)/BJ8</f>
        <v>#DIV/0!</v>
      </c>
      <c r="BL8" s="32" t="n">
        <f aca="false">+BF8</f>
        <v>36</v>
      </c>
      <c r="BM8" s="33"/>
      <c r="BN8" s="32" t="n">
        <f aca="false">+BL8+BM8</f>
        <v>36</v>
      </c>
      <c r="BO8" s="29"/>
      <c r="BP8" s="29"/>
      <c r="BQ8" s="29"/>
      <c r="BR8" s="30" t="n">
        <f aca="false">COUNT(BO8:BQ8)</f>
        <v>0</v>
      </c>
      <c r="BS8" s="34" t="e">
        <f aca="false">(+BO8+BP8+BQ8)/BR8</f>
        <v>#DIV/0!</v>
      </c>
      <c r="BT8" s="32" t="n">
        <f aca="false">+BN8</f>
        <v>36</v>
      </c>
      <c r="BU8" s="33"/>
      <c r="BV8" s="32" t="n">
        <f aca="false">+BT8+BU8</f>
        <v>36</v>
      </c>
      <c r="BW8" s="35" t="n">
        <f aca="false">+F8+N8+V8+AD8+AL8+AL8+AT8+BB8+BJ8+BR8</f>
        <v>5</v>
      </c>
    </row>
    <row r="9" customFormat="false" ht="15" hidden="false" customHeight="false" outlineLevel="0" collapsed="false">
      <c r="A9" s="27" t="s">
        <v>5</v>
      </c>
      <c r="B9" s="28" t="s">
        <v>22</v>
      </c>
      <c r="C9" s="29" t="n">
        <v>12</v>
      </c>
      <c r="D9" s="29" t="n">
        <v>8</v>
      </c>
      <c r="E9" s="29" t="n">
        <v>8</v>
      </c>
      <c r="F9" s="36" t="n">
        <f aca="false">COUNT(C9:E9)</f>
        <v>3</v>
      </c>
      <c r="G9" s="31" t="n">
        <f aca="false">(+C9+D9+E9)/F9</f>
        <v>9.33333333333333</v>
      </c>
      <c r="H9" s="37" t="n">
        <v>14</v>
      </c>
      <c r="I9" s="33" t="n">
        <v>-2</v>
      </c>
      <c r="J9" s="32" t="n">
        <f aca="false">+H9+I9</f>
        <v>12</v>
      </c>
      <c r="K9" s="29" t="n">
        <v>17</v>
      </c>
      <c r="L9" s="29" t="n">
        <v>15</v>
      </c>
      <c r="M9" s="29"/>
      <c r="N9" s="30" t="n">
        <f aca="false">COUNT(K9:M9)</f>
        <v>2</v>
      </c>
      <c r="O9" s="34" t="n">
        <f aca="false">(+K9+L9+M9)/N9</f>
        <v>16</v>
      </c>
      <c r="P9" s="32" t="n">
        <f aca="false">+J9</f>
        <v>12</v>
      </c>
      <c r="Q9" s="33"/>
      <c r="R9" s="32" t="n">
        <f aca="false">+P9+Q9</f>
        <v>12</v>
      </c>
      <c r="S9" s="29"/>
      <c r="T9" s="29"/>
      <c r="U9" s="29"/>
      <c r="V9" s="30" t="n">
        <f aca="false">COUNT(S9:U9)</f>
        <v>0</v>
      </c>
      <c r="W9" s="34" t="e">
        <f aca="false">(+S9+T9+U9)/V9</f>
        <v>#DIV/0!</v>
      </c>
      <c r="X9" s="32" t="n">
        <f aca="false">+R9</f>
        <v>12</v>
      </c>
      <c r="Y9" s="33"/>
      <c r="Z9" s="32" t="n">
        <f aca="false">+X9+Y9</f>
        <v>12</v>
      </c>
      <c r="AA9" s="29"/>
      <c r="AB9" s="29"/>
      <c r="AC9" s="29"/>
      <c r="AD9" s="30" t="n">
        <f aca="false">COUNT(AA9:AC9)</f>
        <v>0</v>
      </c>
      <c r="AE9" s="34" t="e">
        <f aca="false">(+AA9+AB9+AC9)/AD9</f>
        <v>#DIV/0!</v>
      </c>
      <c r="AF9" s="32" t="n">
        <f aca="false">+Z9</f>
        <v>12</v>
      </c>
      <c r="AG9" s="33"/>
      <c r="AH9" s="32" t="n">
        <f aca="false">+AF9+AG9</f>
        <v>12</v>
      </c>
      <c r="AI9" s="29"/>
      <c r="AJ9" s="29"/>
      <c r="AK9" s="29"/>
      <c r="AL9" s="30" t="n">
        <f aca="false">COUNT(AI9:AK9)</f>
        <v>0</v>
      </c>
      <c r="AM9" s="34" t="e">
        <f aca="false">(+AI9+AJ9+AK9)/AL9</f>
        <v>#DIV/0!</v>
      </c>
      <c r="AN9" s="32" t="n">
        <f aca="false">+AH9</f>
        <v>12</v>
      </c>
      <c r="AO9" s="33"/>
      <c r="AP9" s="32" t="n">
        <f aca="false">+AN9+AO9</f>
        <v>12</v>
      </c>
      <c r="AQ9" s="29"/>
      <c r="AR9" s="29"/>
      <c r="AS9" s="29"/>
      <c r="AT9" s="30" t="n">
        <f aca="false">COUNT(AQ9:AS9)</f>
        <v>0</v>
      </c>
      <c r="AU9" s="34" t="e">
        <f aca="false">(+AQ9+AR9+AS9)/AT9</f>
        <v>#DIV/0!</v>
      </c>
      <c r="AV9" s="32" t="n">
        <f aca="false">+AP9</f>
        <v>12</v>
      </c>
      <c r="AW9" s="33"/>
      <c r="AX9" s="32" t="n">
        <f aca="false">+AV9+AW9</f>
        <v>12</v>
      </c>
      <c r="AY9" s="29"/>
      <c r="AZ9" s="29"/>
      <c r="BA9" s="29"/>
      <c r="BB9" s="30" t="n">
        <f aca="false">COUNT(AY9:BA9)</f>
        <v>0</v>
      </c>
      <c r="BC9" s="34" t="e">
        <f aca="false">(+AY9+AZ9+BA9)/BB9</f>
        <v>#DIV/0!</v>
      </c>
      <c r="BD9" s="32" t="n">
        <f aca="false">+AX9</f>
        <v>12</v>
      </c>
      <c r="BE9" s="33"/>
      <c r="BF9" s="32" t="n">
        <f aca="false">+BD9+BE9</f>
        <v>12</v>
      </c>
      <c r="BG9" s="29"/>
      <c r="BH9" s="29"/>
      <c r="BI9" s="29"/>
      <c r="BJ9" s="30" t="n">
        <f aca="false">COUNT(BG9:BI9)</f>
        <v>0</v>
      </c>
      <c r="BK9" s="34" t="e">
        <f aca="false">(+BG9+BH9+BI9)/BJ9</f>
        <v>#DIV/0!</v>
      </c>
      <c r="BL9" s="32" t="n">
        <f aca="false">+BF9</f>
        <v>12</v>
      </c>
      <c r="BM9" s="33"/>
      <c r="BN9" s="32" t="n">
        <f aca="false">+BL9+BM9</f>
        <v>12</v>
      </c>
      <c r="BO9" s="29"/>
      <c r="BP9" s="29"/>
      <c r="BQ9" s="29"/>
      <c r="BR9" s="30" t="n">
        <f aca="false">COUNT(BO9:BQ9)</f>
        <v>0</v>
      </c>
      <c r="BS9" s="34" t="e">
        <f aca="false">(+BO9+BP9+BQ9)/BR9</f>
        <v>#DIV/0!</v>
      </c>
      <c r="BT9" s="32" t="n">
        <f aca="false">+BN9</f>
        <v>12</v>
      </c>
      <c r="BU9" s="33"/>
      <c r="BV9" s="32" t="n">
        <f aca="false">+BT9+BU9</f>
        <v>12</v>
      </c>
      <c r="BW9" s="35" t="n">
        <f aca="false">+F9+N9+V9+AD9+AL9+AL9+AT9+BB9+BJ9+BR9</f>
        <v>5</v>
      </c>
    </row>
    <row r="10" customFormat="false" ht="15" hidden="false" customHeight="false" outlineLevel="0" collapsed="false">
      <c r="A10" s="27" t="s">
        <v>6</v>
      </c>
      <c r="B10" s="28" t="s">
        <v>23</v>
      </c>
      <c r="C10" s="29" t="n">
        <v>6</v>
      </c>
      <c r="D10" s="29" t="n">
        <v>11</v>
      </c>
      <c r="E10" s="29"/>
      <c r="F10" s="36" t="n">
        <f aca="false">COUNT(C10:E10)</f>
        <v>2</v>
      </c>
      <c r="G10" s="31" t="n">
        <f aca="false">(+C10+D10+E10)/F10</f>
        <v>8.5</v>
      </c>
      <c r="H10" s="37" t="n">
        <v>10</v>
      </c>
      <c r="I10" s="33" t="n">
        <v>0</v>
      </c>
      <c r="J10" s="32" t="n">
        <f aca="false">+H10+I10</f>
        <v>10</v>
      </c>
      <c r="K10" s="29"/>
      <c r="L10" s="29"/>
      <c r="M10" s="29"/>
      <c r="N10" s="30" t="n">
        <f aca="false">COUNT(K10:M10)</f>
        <v>0</v>
      </c>
      <c r="O10" s="34" t="e">
        <f aca="false">(+K10+L10+M10)/N10</f>
        <v>#DIV/0!</v>
      </c>
      <c r="P10" s="32" t="n">
        <f aca="false">+J10</f>
        <v>10</v>
      </c>
      <c r="Q10" s="33"/>
      <c r="R10" s="32" t="n">
        <f aca="false">+P10+Q10</f>
        <v>10</v>
      </c>
      <c r="S10" s="29"/>
      <c r="T10" s="29"/>
      <c r="U10" s="29"/>
      <c r="V10" s="30" t="n">
        <f aca="false">COUNT(S10:U10)</f>
        <v>0</v>
      </c>
      <c r="W10" s="34" t="e">
        <f aca="false">(+S10+T10+U10)/V10</f>
        <v>#DIV/0!</v>
      </c>
      <c r="X10" s="32" t="n">
        <f aca="false">+R10</f>
        <v>10</v>
      </c>
      <c r="Y10" s="33"/>
      <c r="Z10" s="32" t="n">
        <f aca="false">+X10+Y10</f>
        <v>10</v>
      </c>
      <c r="AA10" s="29"/>
      <c r="AB10" s="29"/>
      <c r="AC10" s="29"/>
      <c r="AD10" s="30" t="n">
        <f aca="false">COUNT(AA10:AC10)</f>
        <v>0</v>
      </c>
      <c r="AE10" s="34" t="e">
        <f aca="false">(+AA10+AB10+AC10)/AD10</f>
        <v>#DIV/0!</v>
      </c>
      <c r="AF10" s="32" t="n">
        <f aca="false">+Z10</f>
        <v>10</v>
      </c>
      <c r="AG10" s="33"/>
      <c r="AH10" s="32" t="n">
        <f aca="false">+AF10+AG10</f>
        <v>10</v>
      </c>
      <c r="AI10" s="29"/>
      <c r="AJ10" s="29"/>
      <c r="AK10" s="29"/>
      <c r="AL10" s="30" t="n">
        <f aca="false">COUNT(AI10:AK10)</f>
        <v>0</v>
      </c>
      <c r="AM10" s="34" t="e">
        <f aca="false">(+AI10+AJ10+AK10)/AL10</f>
        <v>#DIV/0!</v>
      </c>
      <c r="AN10" s="32" t="n">
        <f aca="false">+AH10</f>
        <v>10</v>
      </c>
      <c r="AO10" s="33"/>
      <c r="AP10" s="32" t="n">
        <f aca="false">+AN10+AO10</f>
        <v>10</v>
      </c>
      <c r="AQ10" s="29"/>
      <c r="AR10" s="29"/>
      <c r="AS10" s="29"/>
      <c r="AT10" s="30" t="n">
        <f aca="false">COUNT(AQ10:AS10)</f>
        <v>0</v>
      </c>
      <c r="AU10" s="34" t="e">
        <f aca="false">(+AQ10+AR10+AS10)/AT10</f>
        <v>#DIV/0!</v>
      </c>
      <c r="AV10" s="32" t="n">
        <f aca="false">+AP10</f>
        <v>10</v>
      </c>
      <c r="AW10" s="33"/>
      <c r="AX10" s="32" t="n">
        <f aca="false">+AV10+AW10</f>
        <v>10</v>
      </c>
      <c r="AY10" s="29"/>
      <c r="AZ10" s="29"/>
      <c r="BA10" s="29"/>
      <c r="BB10" s="30" t="n">
        <f aca="false">COUNT(AY10:BA10)</f>
        <v>0</v>
      </c>
      <c r="BC10" s="34" t="e">
        <f aca="false">(+AY10+AZ10+BA10)/BB10</f>
        <v>#DIV/0!</v>
      </c>
      <c r="BD10" s="32" t="n">
        <f aca="false">+AX10</f>
        <v>10</v>
      </c>
      <c r="BE10" s="33"/>
      <c r="BF10" s="32" t="n">
        <f aca="false">+BD10+BE10</f>
        <v>10</v>
      </c>
      <c r="BG10" s="29"/>
      <c r="BH10" s="29"/>
      <c r="BI10" s="29"/>
      <c r="BJ10" s="30" t="n">
        <f aca="false">COUNT(BG10:BI10)</f>
        <v>0</v>
      </c>
      <c r="BK10" s="34" t="e">
        <f aca="false">(+BG10+BH10+BI10)/BJ10</f>
        <v>#DIV/0!</v>
      </c>
      <c r="BL10" s="32" t="n">
        <f aca="false">+BF10</f>
        <v>10</v>
      </c>
      <c r="BM10" s="33"/>
      <c r="BN10" s="32" t="n">
        <f aca="false">+BL10+BM10</f>
        <v>10</v>
      </c>
      <c r="BO10" s="29"/>
      <c r="BP10" s="29"/>
      <c r="BQ10" s="29"/>
      <c r="BR10" s="30" t="n">
        <f aca="false">COUNT(BO10:BQ10)</f>
        <v>0</v>
      </c>
      <c r="BS10" s="34" t="e">
        <f aca="false">(+BO10+BP10+BQ10)/BR10</f>
        <v>#DIV/0!</v>
      </c>
      <c r="BT10" s="32" t="n">
        <f aca="false">+BN10</f>
        <v>10</v>
      </c>
      <c r="BU10" s="33"/>
      <c r="BV10" s="32" t="n">
        <f aca="false">+BT10+BU10</f>
        <v>10</v>
      </c>
      <c r="BW10" s="35" t="n">
        <f aca="false">+F10+N10+V10+AD10+AL10+AL10+AT10+BB10+BJ10+BR10</f>
        <v>2</v>
      </c>
    </row>
    <row r="11" customFormat="false" ht="15" hidden="false" customHeight="false" outlineLevel="0" collapsed="false">
      <c r="A11" s="27" t="s">
        <v>7</v>
      </c>
      <c r="B11" s="28" t="s">
        <v>24</v>
      </c>
      <c r="C11" s="29" t="n">
        <v>16</v>
      </c>
      <c r="D11" s="29" t="n">
        <v>14</v>
      </c>
      <c r="E11" s="29" t="n">
        <v>19</v>
      </c>
      <c r="F11" s="36" t="n">
        <f aca="false">COUNT(C11:E11)</f>
        <v>3</v>
      </c>
      <c r="G11" s="31" t="n">
        <f aca="false">(+C11+D11+E11)/F11</f>
        <v>16.3333333333333</v>
      </c>
      <c r="H11" s="37" t="n">
        <v>14</v>
      </c>
      <c r="I11" s="33" t="n">
        <v>1</v>
      </c>
      <c r="J11" s="32" t="n">
        <f aca="false">+H11+I11</f>
        <v>15</v>
      </c>
      <c r="K11" s="29"/>
      <c r="L11" s="29"/>
      <c r="M11" s="29"/>
      <c r="N11" s="30" t="n">
        <f aca="false">COUNT(K11:M11)</f>
        <v>0</v>
      </c>
      <c r="O11" s="34" t="e">
        <f aca="false">(+K11+L11+M11)/N11</f>
        <v>#DIV/0!</v>
      </c>
      <c r="P11" s="32" t="n">
        <f aca="false">+J11</f>
        <v>15</v>
      </c>
      <c r="Q11" s="33"/>
      <c r="R11" s="32" t="n">
        <f aca="false">+P11+Q11</f>
        <v>15</v>
      </c>
      <c r="S11" s="29"/>
      <c r="T11" s="29"/>
      <c r="U11" s="29"/>
      <c r="V11" s="30" t="n">
        <f aca="false">COUNT(S11:U11)</f>
        <v>0</v>
      </c>
      <c r="W11" s="34" t="e">
        <f aca="false">(+S11+T11+U11)/V11</f>
        <v>#DIV/0!</v>
      </c>
      <c r="X11" s="32" t="n">
        <f aca="false">+R11</f>
        <v>15</v>
      </c>
      <c r="Y11" s="33"/>
      <c r="Z11" s="32" t="n">
        <f aca="false">+X11+Y11</f>
        <v>15</v>
      </c>
      <c r="AA11" s="29"/>
      <c r="AB11" s="29"/>
      <c r="AC11" s="29"/>
      <c r="AD11" s="30" t="n">
        <f aca="false">COUNT(AA11:AC11)</f>
        <v>0</v>
      </c>
      <c r="AE11" s="34" t="e">
        <f aca="false">(+AA11+AB11+AC11)/AD11</f>
        <v>#DIV/0!</v>
      </c>
      <c r="AF11" s="32" t="n">
        <f aca="false">+Z11</f>
        <v>15</v>
      </c>
      <c r="AG11" s="33"/>
      <c r="AH11" s="32" t="n">
        <f aca="false">+AF11+AG11</f>
        <v>15</v>
      </c>
      <c r="AI11" s="29"/>
      <c r="AJ11" s="29"/>
      <c r="AK11" s="29"/>
      <c r="AL11" s="30" t="n">
        <f aca="false">COUNT(AI11:AK11)</f>
        <v>0</v>
      </c>
      <c r="AM11" s="34" t="e">
        <f aca="false">(+AI11+AJ11+AK11)/AL11</f>
        <v>#DIV/0!</v>
      </c>
      <c r="AN11" s="32" t="n">
        <f aca="false">+AH11</f>
        <v>15</v>
      </c>
      <c r="AO11" s="33"/>
      <c r="AP11" s="32" t="n">
        <f aca="false">+AN11+AO11</f>
        <v>15</v>
      </c>
      <c r="AQ11" s="29"/>
      <c r="AR11" s="29"/>
      <c r="AS11" s="29"/>
      <c r="AT11" s="30" t="n">
        <f aca="false">COUNT(AQ11:AS11)</f>
        <v>0</v>
      </c>
      <c r="AU11" s="34" t="e">
        <f aca="false">(+AQ11+AR11+AS11)/AT11</f>
        <v>#DIV/0!</v>
      </c>
      <c r="AV11" s="32" t="n">
        <f aca="false">+AP11</f>
        <v>15</v>
      </c>
      <c r="AW11" s="33"/>
      <c r="AX11" s="32" t="n">
        <f aca="false">+AV11+AW11</f>
        <v>15</v>
      </c>
      <c r="AY11" s="29"/>
      <c r="AZ11" s="29"/>
      <c r="BA11" s="29"/>
      <c r="BB11" s="30" t="n">
        <f aca="false">COUNT(AY11:BA11)</f>
        <v>0</v>
      </c>
      <c r="BC11" s="34" t="e">
        <f aca="false">(+AY11+AZ11+BA11)/BB11</f>
        <v>#DIV/0!</v>
      </c>
      <c r="BD11" s="32" t="n">
        <f aca="false">+AX11</f>
        <v>15</v>
      </c>
      <c r="BE11" s="33"/>
      <c r="BF11" s="32" t="n">
        <f aca="false">+BD11+BE11</f>
        <v>15</v>
      </c>
      <c r="BG11" s="29"/>
      <c r="BH11" s="29"/>
      <c r="BI11" s="29"/>
      <c r="BJ11" s="30" t="n">
        <f aca="false">COUNT(BG11:BI11)</f>
        <v>0</v>
      </c>
      <c r="BK11" s="34" t="e">
        <f aca="false">(+BG11+BH11+BI11)/BJ11</f>
        <v>#DIV/0!</v>
      </c>
      <c r="BL11" s="32" t="n">
        <f aca="false">+BF11</f>
        <v>15</v>
      </c>
      <c r="BM11" s="33"/>
      <c r="BN11" s="32" t="n">
        <f aca="false">+BL11+BM11</f>
        <v>15</v>
      </c>
      <c r="BO11" s="29"/>
      <c r="BP11" s="29"/>
      <c r="BQ11" s="29"/>
      <c r="BR11" s="30" t="n">
        <f aca="false">COUNT(BO11:BQ11)</f>
        <v>0</v>
      </c>
      <c r="BS11" s="34" t="e">
        <f aca="false">(+BO11+BP11+BQ11)/BR11</f>
        <v>#DIV/0!</v>
      </c>
      <c r="BT11" s="32" t="n">
        <f aca="false">+BN11</f>
        <v>15</v>
      </c>
      <c r="BU11" s="33"/>
      <c r="BV11" s="32" t="n">
        <f aca="false">+BT11+BU11</f>
        <v>15</v>
      </c>
      <c r="BW11" s="35" t="n">
        <f aca="false">+F11+N11+V11+AD11+AL11+AL11+AT11+BB11+BJ11+BR11</f>
        <v>3</v>
      </c>
    </row>
    <row r="12" customFormat="false" ht="15" hidden="false" customHeight="false" outlineLevel="0" collapsed="false">
      <c r="A12" s="27" t="s">
        <v>8</v>
      </c>
      <c r="B12" s="28" t="s">
        <v>25</v>
      </c>
      <c r="C12" s="29" t="n">
        <v>11</v>
      </c>
      <c r="D12" s="29" t="n">
        <v>24</v>
      </c>
      <c r="E12" s="29"/>
      <c r="F12" s="36" t="n">
        <f aca="false">COUNT(C12:E12)</f>
        <v>2</v>
      </c>
      <c r="G12" s="31" t="n">
        <f aca="false">(+C12+D12+E12)/F12</f>
        <v>17.5</v>
      </c>
      <c r="H12" s="37" t="n">
        <v>15</v>
      </c>
      <c r="I12" s="33" t="n">
        <v>1</v>
      </c>
      <c r="J12" s="32" t="n">
        <f aca="false">+H12+I12</f>
        <v>16</v>
      </c>
      <c r="K12" s="29"/>
      <c r="L12" s="29" t="n">
        <v>24</v>
      </c>
      <c r="M12" s="29" t="n">
        <v>17</v>
      </c>
      <c r="N12" s="30" t="n">
        <f aca="false">COUNT(K12:M12)</f>
        <v>2</v>
      </c>
      <c r="O12" s="34" t="n">
        <f aca="false">(+K12+L12+M12)/N12</f>
        <v>20.5</v>
      </c>
      <c r="P12" s="32" t="n">
        <f aca="false">+J12</f>
        <v>16</v>
      </c>
      <c r="Q12" s="33"/>
      <c r="R12" s="32" t="n">
        <f aca="false">+P12+Q12</f>
        <v>16</v>
      </c>
      <c r="S12" s="29"/>
      <c r="T12" s="29"/>
      <c r="U12" s="29"/>
      <c r="V12" s="30" t="n">
        <f aca="false">COUNT(S12:U12)</f>
        <v>0</v>
      </c>
      <c r="W12" s="34" t="e">
        <f aca="false">(+S12+T12+U12)/V12</f>
        <v>#DIV/0!</v>
      </c>
      <c r="X12" s="32" t="n">
        <f aca="false">+R12</f>
        <v>16</v>
      </c>
      <c r="Y12" s="33"/>
      <c r="Z12" s="32" t="n">
        <f aca="false">+X12+Y12</f>
        <v>16</v>
      </c>
      <c r="AA12" s="29"/>
      <c r="AB12" s="29"/>
      <c r="AC12" s="29"/>
      <c r="AD12" s="30" t="n">
        <f aca="false">COUNT(AA12:AC12)</f>
        <v>0</v>
      </c>
      <c r="AE12" s="34" t="e">
        <f aca="false">(+AA12+AB12+AC12)/AD12</f>
        <v>#DIV/0!</v>
      </c>
      <c r="AF12" s="32" t="n">
        <f aca="false">+Z12</f>
        <v>16</v>
      </c>
      <c r="AG12" s="33"/>
      <c r="AH12" s="32" t="n">
        <f aca="false">+AF12+AG12</f>
        <v>16</v>
      </c>
      <c r="AI12" s="29"/>
      <c r="AJ12" s="29"/>
      <c r="AK12" s="29"/>
      <c r="AL12" s="30" t="n">
        <f aca="false">COUNT(AI12:AK12)</f>
        <v>0</v>
      </c>
      <c r="AM12" s="34" t="e">
        <f aca="false">(+AI12+AJ12+AK12)/AL12</f>
        <v>#DIV/0!</v>
      </c>
      <c r="AN12" s="32" t="n">
        <f aca="false">+AH12</f>
        <v>16</v>
      </c>
      <c r="AO12" s="33"/>
      <c r="AP12" s="32" t="n">
        <f aca="false">+AN12+AO12</f>
        <v>16</v>
      </c>
      <c r="AQ12" s="29"/>
      <c r="AR12" s="29"/>
      <c r="AS12" s="29"/>
      <c r="AT12" s="30" t="n">
        <f aca="false">COUNT(AQ12:AS12)</f>
        <v>0</v>
      </c>
      <c r="AU12" s="34" t="e">
        <f aca="false">(+AQ12+AR12+AS12)/AT12</f>
        <v>#DIV/0!</v>
      </c>
      <c r="AV12" s="32" t="n">
        <f aca="false">+AP12</f>
        <v>16</v>
      </c>
      <c r="AW12" s="33"/>
      <c r="AX12" s="32" t="n">
        <f aca="false">+AV12+AW12</f>
        <v>16</v>
      </c>
      <c r="AY12" s="29"/>
      <c r="AZ12" s="29"/>
      <c r="BA12" s="29"/>
      <c r="BB12" s="30" t="n">
        <f aca="false">COUNT(AY12:BA12)</f>
        <v>0</v>
      </c>
      <c r="BC12" s="34" t="e">
        <f aca="false">(+AY12+AZ12+BA12)/BB12</f>
        <v>#DIV/0!</v>
      </c>
      <c r="BD12" s="32" t="n">
        <f aca="false">+AX12</f>
        <v>16</v>
      </c>
      <c r="BE12" s="33"/>
      <c r="BF12" s="32" t="n">
        <f aca="false">+BD12+BE12</f>
        <v>16</v>
      </c>
      <c r="BG12" s="29"/>
      <c r="BH12" s="29"/>
      <c r="BI12" s="29"/>
      <c r="BJ12" s="30" t="n">
        <f aca="false">COUNT(BG12:BI12)</f>
        <v>0</v>
      </c>
      <c r="BK12" s="34" t="e">
        <f aca="false">(+BG12+BH12+BI12)/BJ12</f>
        <v>#DIV/0!</v>
      </c>
      <c r="BL12" s="32" t="n">
        <f aca="false">+BF12</f>
        <v>16</v>
      </c>
      <c r="BM12" s="33"/>
      <c r="BN12" s="32" t="n">
        <f aca="false">+BL12+BM12</f>
        <v>16</v>
      </c>
      <c r="BO12" s="29"/>
      <c r="BP12" s="29"/>
      <c r="BQ12" s="29"/>
      <c r="BR12" s="30" t="n">
        <f aca="false">COUNT(BO12:BQ12)</f>
        <v>0</v>
      </c>
      <c r="BS12" s="34" t="e">
        <f aca="false">(+BO12+BP12+BQ12)/BR12</f>
        <v>#DIV/0!</v>
      </c>
      <c r="BT12" s="32" t="n">
        <f aca="false">+BN12</f>
        <v>16</v>
      </c>
      <c r="BU12" s="33"/>
      <c r="BV12" s="32" t="n">
        <f aca="false">+BT12+BU12</f>
        <v>16</v>
      </c>
      <c r="BW12" s="35" t="n">
        <f aca="false">+F12+N12+V12+AD12+AL12+AL12+AT12+BB12+BJ12+BR12</f>
        <v>4</v>
      </c>
    </row>
    <row r="13" customFormat="false" ht="15" hidden="false" customHeight="false" outlineLevel="0" collapsed="false">
      <c r="A13" s="27" t="s">
        <v>9</v>
      </c>
      <c r="B13" s="28" t="s">
        <v>26</v>
      </c>
      <c r="C13" s="29"/>
      <c r="D13" s="29"/>
      <c r="E13" s="29"/>
      <c r="F13" s="36" t="n">
        <f aca="false">COUNT(C13:E13)</f>
        <v>0</v>
      </c>
      <c r="G13" s="31" t="e">
        <f aca="false">(+C13+D13+E13)/F13</f>
        <v>#DIV/0!</v>
      </c>
      <c r="H13" s="37" t="n">
        <v>10</v>
      </c>
      <c r="I13" s="33" t="n">
        <v>0</v>
      </c>
      <c r="J13" s="32" t="n">
        <f aca="false">+H13+I13</f>
        <v>10</v>
      </c>
      <c r="K13" s="29" t="n">
        <v>7</v>
      </c>
      <c r="L13" s="29" t="n">
        <v>9</v>
      </c>
      <c r="M13" s="29" t="n">
        <v>7</v>
      </c>
      <c r="N13" s="30" t="n">
        <f aca="false">COUNT(K13:M13)</f>
        <v>3</v>
      </c>
      <c r="O13" s="34" t="n">
        <f aca="false">(+K13+L13+M13)/N13</f>
        <v>7.66666666666667</v>
      </c>
      <c r="P13" s="32" t="n">
        <f aca="false">+J13</f>
        <v>10</v>
      </c>
      <c r="Q13" s="33"/>
      <c r="R13" s="32" t="n">
        <f aca="false">+P13+Q13</f>
        <v>10</v>
      </c>
      <c r="S13" s="29"/>
      <c r="T13" s="29"/>
      <c r="U13" s="29"/>
      <c r="V13" s="30" t="n">
        <f aca="false">COUNT(S13:U13)</f>
        <v>0</v>
      </c>
      <c r="W13" s="34" t="e">
        <f aca="false">(+S13+T13+U13)/V13</f>
        <v>#DIV/0!</v>
      </c>
      <c r="X13" s="32" t="n">
        <f aca="false">+R13</f>
        <v>10</v>
      </c>
      <c r="Y13" s="33"/>
      <c r="Z13" s="32" t="n">
        <f aca="false">+X13+Y13</f>
        <v>10</v>
      </c>
      <c r="AA13" s="29"/>
      <c r="AB13" s="29"/>
      <c r="AC13" s="29"/>
      <c r="AD13" s="30" t="n">
        <f aca="false">COUNT(AA13:AC13)</f>
        <v>0</v>
      </c>
      <c r="AE13" s="34" t="e">
        <f aca="false">(+AA13+AB13+AC13)/AD13</f>
        <v>#DIV/0!</v>
      </c>
      <c r="AF13" s="32" t="n">
        <f aca="false">+Z13</f>
        <v>10</v>
      </c>
      <c r="AG13" s="33"/>
      <c r="AH13" s="32" t="n">
        <f aca="false">+AF13+AG13</f>
        <v>10</v>
      </c>
      <c r="AI13" s="29"/>
      <c r="AJ13" s="29"/>
      <c r="AK13" s="29"/>
      <c r="AL13" s="30" t="n">
        <f aca="false">COUNT(AI13:AK13)</f>
        <v>0</v>
      </c>
      <c r="AM13" s="34" t="e">
        <f aca="false">(+AI13+AJ13+AK13)/AL13</f>
        <v>#DIV/0!</v>
      </c>
      <c r="AN13" s="32" t="n">
        <f aca="false">+AH13</f>
        <v>10</v>
      </c>
      <c r="AO13" s="33"/>
      <c r="AP13" s="32" t="n">
        <f aca="false">+AN13+AO13</f>
        <v>10</v>
      </c>
      <c r="AQ13" s="29"/>
      <c r="AR13" s="29"/>
      <c r="AS13" s="29"/>
      <c r="AT13" s="30" t="n">
        <f aca="false">COUNT(AQ13:AS13)</f>
        <v>0</v>
      </c>
      <c r="AU13" s="34" t="e">
        <f aca="false">(+AQ13+AR13+AS13)/AT13</f>
        <v>#DIV/0!</v>
      </c>
      <c r="AV13" s="32" t="n">
        <f aca="false">+AP13</f>
        <v>10</v>
      </c>
      <c r="AW13" s="33"/>
      <c r="AX13" s="32" t="n">
        <f aca="false">+AV13+AW13</f>
        <v>10</v>
      </c>
      <c r="AY13" s="29"/>
      <c r="AZ13" s="29"/>
      <c r="BA13" s="29"/>
      <c r="BB13" s="30" t="n">
        <f aca="false">COUNT(AY13:BA13)</f>
        <v>0</v>
      </c>
      <c r="BC13" s="34" t="e">
        <f aca="false">(+AY13+AZ13+BA13)/BB13</f>
        <v>#DIV/0!</v>
      </c>
      <c r="BD13" s="32" t="n">
        <f aca="false">+AX13</f>
        <v>10</v>
      </c>
      <c r="BE13" s="33"/>
      <c r="BF13" s="32" t="n">
        <f aca="false">+BD13+BE13</f>
        <v>10</v>
      </c>
      <c r="BG13" s="29"/>
      <c r="BH13" s="29"/>
      <c r="BI13" s="29"/>
      <c r="BJ13" s="30" t="n">
        <f aca="false">COUNT(BG13:BI13)</f>
        <v>0</v>
      </c>
      <c r="BK13" s="34" t="e">
        <f aca="false">(+BG13+BH13+BI13)/BJ13</f>
        <v>#DIV/0!</v>
      </c>
      <c r="BL13" s="32" t="n">
        <f aca="false">+BF13</f>
        <v>10</v>
      </c>
      <c r="BM13" s="33"/>
      <c r="BN13" s="32" t="n">
        <f aca="false">+BL13+BM13</f>
        <v>10</v>
      </c>
      <c r="BO13" s="29"/>
      <c r="BP13" s="29"/>
      <c r="BQ13" s="29"/>
      <c r="BR13" s="30" t="n">
        <f aca="false">COUNT(BO13:BQ13)</f>
        <v>0</v>
      </c>
      <c r="BS13" s="34" t="e">
        <f aca="false">(+BO13+BP13+BQ13)/BR13</f>
        <v>#DIV/0!</v>
      </c>
      <c r="BT13" s="32" t="n">
        <f aca="false">+BN13</f>
        <v>10</v>
      </c>
      <c r="BU13" s="33"/>
      <c r="BV13" s="32" t="n">
        <f aca="false">+BT13+BU13</f>
        <v>10</v>
      </c>
      <c r="BW13" s="35" t="n">
        <f aca="false">+F13+N13+V13+AD13+AL13+AL13+AT13+BB13+BJ13+BR13</f>
        <v>3</v>
      </c>
    </row>
    <row r="14" customFormat="false" ht="15" hidden="false" customHeight="false" outlineLevel="0" collapsed="false">
      <c r="A14" s="27" t="s">
        <v>10</v>
      </c>
      <c r="B14" s="28" t="s">
        <v>28</v>
      </c>
      <c r="C14" s="29" t="n">
        <v>7</v>
      </c>
      <c r="D14" s="29" t="n">
        <v>11</v>
      </c>
      <c r="E14" s="29" t="n">
        <v>19</v>
      </c>
      <c r="F14" s="36" t="n">
        <f aca="false">COUNT(C14:E14)</f>
        <v>3</v>
      </c>
      <c r="G14" s="31" t="n">
        <f aca="false">(+C14+D14+E14)/F14</f>
        <v>12.3333333333333</v>
      </c>
      <c r="H14" s="37" t="n">
        <v>10</v>
      </c>
      <c r="I14" s="33" t="n">
        <v>2</v>
      </c>
      <c r="J14" s="32" t="n">
        <f aca="false">+H14+I14</f>
        <v>12</v>
      </c>
      <c r="K14" s="29" t="n">
        <v>14</v>
      </c>
      <c r="L14" s="29" t="n">
        <v>9</v>
      </c>
      <c r="M14" s="29" t="n">
        <v>21</v>
      </c>
      <c r="N14" s="30" t="n">
        <f aca="false">COUNT(K14:M14)</f>
        <v>3</v>
      </c>
      <c r="O14" s="34" t="n">
        <f aca="false">(+K14+L14+M14)/N14</f>
        <v>14.6666666666667</v>
      </c>
      <c r="P14" s="32" t="n">
        <f aca="false">+J14</f>
        <v>12</v>
      </c>
      <c r="Q14" s="33"/>
      <c r="R14" s="32" t="n">
        <f aca="false">+P14+Q14</f>
        <v>12</v>
      </c>
      <c r="S14" s="29"/>
      <c r="T14" s="29"/>
      <c r="U14" s="29"/>
      <c r="V14" s="30" t="n">
        <f aca="false">COUNT(S14:U14)</f>
        <v>0</v>
      </c>
      <c r="W14" s="34" t="e">
        <f aca="false">(+S14+T14+U14)/V14</f>
        <v>#DIV/0!</v>
      </c>
      <c r="X14" s="32" t="n">
        <f aca="false">+R14</f>
        <v>12</v>
      </c>
      <c r="Y14" s="33"/>
      <c r="Z14" s="32" t="n">
        <f aca="false">+X14+Y14</f>
        <v>12</v>
      </c>
      <c r="AA14" s="29"/>
      <c r="AB14" s="29"/>
      <c r="AC14" s="29"/>
      <c r="AD14" s="30" t="n">
        <f aca="false">COUNT(AA14:AC14)</f>
        <v>0</v>
      </c>
      <c r="AE14" s="34" t="e">
        <f aca="false">(+AA14+AB14+AC14)/AD14</f>
        <v>#DIV/0!</v>
      </c>
      <c r="AF14" s="32" t="n">
        <f aca="false">+Z14</f>
        <v>12</v>
      </c>
      <c r="AG14" s="33"/>
      <c r="AH14" s="32" t="n">
        <f aca="false">+AF14+AG14</f>
        <v>12</v>
      </c>
      <c r="AI14" s="29"/>
      <c r="AJ14" s="29"/>
      <c r="AK14" s="29"/>
      <c r="AL14" s="30" t="n">
        <f aca="false">COUNT(AI14:AK14)</f>
        <v>0</v>
      </c>
      <c r="AM14" s="34" t="e">
        <f aca="false">(+AI14+AJ14+AK14)/AL14</f>
        <v>#DIV/0!</v>
      </c>
      <c r="AN14" s="32" t="n">
        <f aca="false">+AH14</f>
        <v>12</v>
      </c>
      <c r="AO14" s="33"/>
      <c r="AP14" s="32" t="n">
        <f aca="false">+AN14+AO14</f>
        <v>12</v>
      </c>
      <c r="AQ14" s="29"/>
      <c r="AR14" s="29"/>
      <c r="AS14" s="29"/>
      <c r="AT14" s="30" t="n">
        <f aca="false">COUNT(AQ14:AS14)</f>
        <v>0</v>
      </c>
      <c r="AU14" s="34" t="e">
        <f aca="false">(+AQ14+AR14+AS14)/AT14</f>
        <v>#DIV/0!</v>
      </c>
      <c r="AV14" s="32" t="n">
        <f aca="false">+AP14</f>
        <v>12</v>
      </c>
      <c r="AW14" s="33"/>
      <c r="AX14" s="32" t="n">
        <f aca="false">+AV14+AW14</f>
        <v>12</v>
      </c>
      <c r="AY14" s="29"/>
      <c r="AZ14" s="29"/>
      <c r="BA14" s="29"/>
      <c r="BB14" s="30" t="n">
        <f aca="false">COUNT(AY14:BA14)</f>
        <v>0</v>
      </c>
      <c r="BC14" s="34" t="e">
        <f aca="false">(+AY14+AZ14+BA14)/BB14</f>
        <v>#DIV/0!</v>
      </c>
      <c r="BD14" s="32" t="n">
        <f aca="false">+AX14</f>
        <v>12</v>
      </c>
      <c r="BE14" s="33"/>
      <c r="BF14" s="32" t="n">
        <f aca="false">+BD14+BE14</f>
        <v>12</v>
      </c>
      <c r="BG14" s="29"/>
      <c r="BH14" s="29"/>
      <c r="BI14" s="29"/>
      <c r="BJ14" s="30" t="n">
        <f aca="false">COUNT(BG14:BI14)</f>
        <v>0</v>
      </c>
      <c r="BK14" s="34" t="e">
        <f aca="false">(+BG14+BH14+BI14)/BJ14</f>
        <v>#DIV/0!</v>
      </c>
      <c r="BL14" s="32" t="n">
        <f aca="false">+BF14</f>
        <v>12</v>
      </c>
      <c r="BM14" s="33"/>
      <c r="BN14" s="32" t="n">
        <f aca="false">+BL14+BM14</f>
        <v>12</v>
      </c>
      <c r="BO14" s="29"/>
      <c r="BP14" s="29"/>
      <c r="BQ14" s="29"/>
      <c r="BR14" s="30" t="n">
        <f aca="false">COUNT(BO14:BQ14)</f>
        <v>0</v>
      </c>
      <c r="BS14" s="34" t="e">
        <f aca="false">(+BO14+BP14+BQ14)/BR14</f>
        <v>#DIV/0!</v>
      </c>
      <c r="BT14" s="32" t="n">
        <f aca="false">+BN14</f>
        <v>12</v>
      </c>
      <c r="BU14" s="33"/>
      <c r="BV14" s="32" t="n">
        <f aca="false">+BT14+BU14</f>
        <v>12</v>
      </c>
      <c r="BW14" s="35" t="n">
        <f aca="false">+F14+N14+V14+AD14+AL14+AL14+AT14+BB14+BJ14+BR14</f>
        <v>6</v>
      </c>
    </row>
    <row r="15" customFormat="false" ht="15" hidden="false" customHeight="false" outlineLevel="0" collapsed="false">
      <c r="A15" s="27" t="s">
        <v>11</v>
      </c>
      <c r="B15" s="28" t="s">
        <v>29</v>
      </c>
      <c r="C15" s="29"/>
      <c r="D15" s="29"/>
      <c r="E15" s="29"/>
      <c r="F15" s="36" t="n">
        <f aca="false">COUNT(C15:E15)</f>
        <v>0</v>
      </c>
      <c r="G15" s="31" t="e">
        <f aca="false">(+C15+D15+E15)/F15</f>
        <v>#DIV/0!</v>
      </c>
      <c r="H15" s="37" t="n">
        <v>10</v>
      </c>
      <c r="I15" s="33" t="n">
        <v>0</v>
      </c>
      <c r="J15" s="32" t="n">
        <f aca="false">+H15+I15</f>
        <v>10</v>
      </c>
      <c r="K15" s="29"/>
      <c r="L15" s="29"/>
      <c r="M15" s="29"/>
      <c r="N15" s="30" t="n">
        <f aca="false">COUNT(K15:M15)</f>
        <v>0</v>
      </c>
      <c r="O15" s="34" t="e">
        <f aca="false">(+K15+L15+M15)/N15</f>
        <v>#DIV/0!</v>
      </c>
      <c r="P15" s="32" t="n">
        <f aca="false">+J15</f>
        <v>10</v>
      </c>
      <c r="Q15" s="33"/>
      <c r="R15" s="32" t="n">
        <f aca="false">+P15+Q15</f>
        <v>10</v>
      </c>
      <c r="S15" s="29"/>
      <c r="T15" s="29"/>
      <c r="U15" s="29"/>
      <c r="V15" s="30" t="n">
        <f aca="false">COUNT(S15:U15)</f>
        <v>0</v>
      </c>
      <c r="W15" s="34" t="e">
        <f aca="false">(+S15+T15+U15)/V15</f>
        <v>#DIV/0!</v>
      </c>
      <c r="X15" s="32" t="n">
        <f aca="false">+R15</f>
        <v>10</v>
      </c>
      <c r="Y15" s="33"/>
      <c r="Z15" s="32" t="n">
        <f aca="false">+X15+Y15</f>
        <v>10</v>
      </c>
      <c r="AA15" s="29"/>
      <c r="AB15" s="29"/>
      <c r="AC15" s="29"/>
      <c r="AD15" s="30" t="n">
        <f aca="false">COUNT(AA15:AC15)</f>
        <v>0</v>
      </c>
      <c r="AE15" s="34" t="e">
        <f aca="false">(+AA15+AB15+AC15)/AD15</f>
        <v>#DIV/0!</v>
      </c>
      <c r="AF15" s="32" t="n">
        <f aca="false">+Z15</f>
        <v>10</v>
      </c>
      <c r="AG15" s="33"/>
      <c r="AH15" s="32" t="n">
        <f aca="false">+AF15+AG15</f>
        <v>10</v>
      </c>
      <c r="AI15" s="29"/>
      <c r="AJ15" s="29"/>
      <c r="AK15" s="29"/>
      <c r="AL15" s="30" t="n">
        <f aca="false">COUNT(AI15:AK15)</f>
        <v>0</v>
      </c>
      <c r="AM15" s="34" t="e">
        <f aca="false">(+AI15+AJ15+AK15)/AL15</f>
        <v>#DIV/0!</v>
      </c>
      <c r="AN15" s="32" t="n">
        <f aca="false">+AH15</f>
        <v>10</v>
      </c>
      <c r="AO15" s="33"/>
      <c r="AP15" s="32" t="n">
        <f aca="false">+AN15+AO15</f>
        <v>10</v>
      </c>
      <c r="AQ15" s="29"/>
      <c r="AR15" s="29"/>
      <c r="AS15" s="29"/>
      <c r="AT15" s="30" t="n">
        <f aca="false">COUNT(AQ15:AS15)</f>
        <v>0</v>
      </c>
      <c r="AU15" s="34" t="e">
        <f aca="false">(+AQ15+AR15+AS15)/AT15</f>
        <v>#DIV/0!</v>
      </c>
      <c r="AV15" s="32" t="n">
        <f aca="false">+AP15</f>
        <v>10</v>
      </c>
      <c r="AW15" s="33"/>
      <c r="AX15" s="32" t="n">
        <f aca="false">+AV15+AW15</f>
        <v>10</v>
      </c>
      <c r="AY15" s="29"/>
      <c r="AZ15" s="29"/>
      <c r="BA15" s="29"/>
      <c r="BB15" s="30" t="n">
        <f aca="false">COUNT(AY15:BA15)</f>
        <v>0</v>
      </c>
      <c r="BC15" s="34" t="e">
        <f aca="false">(+AY15+AZ15+BA15)/BB15</f>
        <v>#DIV/0!</v>
      </c>
      <c r="BD15" s="32" t="n">
        <f aca="false">+AX15</f>
        <v>10</v>
      </c>
      <c r="BE15" s="33"/>
      <c r="BF15" s="32" t="n">
        <f aca="false">+BD15+BE15</f>
        <v>10</v>
      </c>
      <c r="BG15" s="29"/>
      <c r="BH15" s="29"/>
      <c r="BI15" s="29"/>
      <c r="BJ15" s="30" t="n">
        <f aca="false">COUNT(BG15:BI15)</f>
        <v>0</v>
      </c>
      <c r="BK15" s="34" t="e">
        <f aca="false">(+BG15+BH15+BI15)/BJ15</f>
        <v>#DIV/0!</v>
      </c>
      <c r="BL15" s="32" t="n">
        <f aca="false">+BF15</f>
        <v>10</v>
      </c>
      <c r="BM15" s="33"/>
      <c r="BN15" s="32" t="n">
        <f aca="false">+BL15+BM15</f>
        <v>10</v>
      </c>
      <c r="BO15" s="29"/>
      <c r="BP15" s="29"/>
      <c r="BQ15" s="29"/>
      <c r="BR15" s="30" t="n">
        <f aca="false">COUNT(BO15:BQ15)</f>
        <v>0</v>
      </c>
      <c r="BS15" s="34" t="e">
        <f aca="false">(+BO15+BP15+BQ15)/BR15</f>
        <v>#DIV/0!</v>
      </c>
      <c r="BT15" s="32" t="n">
        <f aca="false">+BN15</f>
        <v>10</v>
      </c>
      <c r="BU15" s="33"/>
      <c r="BV15" s="32" t="n">
        <f aca="false">+BT15+BU15</f>
        <v>10</v>
      </c>
      <c r="BW15" s="35" t="n">
        <f aca="false">+F15+N15+V15+AD15+AL15+AL15+AT15+BB15+BJ15+BR15</f>
        <v>0</v>
      </c>
    </row>
    <row r="16" customFormat="false" ht="15" hidden="false" customHeight="false" outlineLevel="0" collapsed="false">
      <c r="A16" s="27" t="s">
        <v>12</v>
      </c>
      <c r="B16" s="28" t="s">
        <v>30</v>
      </c>
      <c r="C16" s="29" t="n">
        <v>17</v>
      </c>
      <c r="D16" s="29" t="n">
        <v>12</v>
      </c>
      <c r="E16" s="29" t="n">
        <v>13</v>
      </c>
      <c r="F16" s="36" t="n">
        <f aca="false">COUNT(C16:E16)</f>
        <v>3</v>
      </c>
      <c r="G16" s="31" t="n">
        <f aca="false">(+C16+D16+E16)/F16</f>
        <v>14</v>
      </c>
      <c r="H16" s="37" t="n">
        <v>13</v>
      </c>
      <c r="I16" s="33" t="n">
        <v>1</v>
      </c>
      <c r="J16" s="32" t="n">
        <f aca="false">+H16+I16</f>
        <v>14</v>
      </c>
      <c r="K16" s="29" t="n">
        <v>7</v>
      </c>
      <c r="L16" s="29" t="n">
        <v>16</v>
      </c>
      <c r="M16" s="29" t="n">
        <v>11</v>
      </c>
      <c r="N16" s="30" t="n">
        <f aca="false">COUNT(K16:M16)</f>
        <v>3</v>
      </c>
      <c r="O16" s="34" t="n">
        <f aca="false">(+K16+L16+M16)/N16</f>
        <v>11.3333333333333</v>
      </c>
      <c r="P16" s="32" t="n">
        <f aca="false">+J16</f>
        <v>14</v>
      </c>
      <c r="Q16" s="33"/>
      <c r="R16" s="32" t="n">
        <f aca="false">+P16+Q16</f>
        <v>14</v>
      </c>
      <c r="S16" s="29"/>
      <c r="T16" s="29"/>
      <c r="U16" s="29"/>
      <c r="V16" s="30" t="n">
        <f aca="false">COUNT(S16:U16)</f>
        <v>0</v>
      </c>
      <c r="W16" s="34" t="e">
        <f aca="false">(+S16+T16+U16)/V16</f>
        <v>#DIV/0!</v>
      </c>
      <c r="X16" s="32" t="n">
        <f aca="false">+R16</f>
        <v>14</v>
      </c>
      <c r="Y16" s="33"/>
      <c r="Z16" s="32" t="n">
        <f aca="false">+X16+Y16</f>
        <v>14</v>
      </c>
      <c r="AA16" s="29"/>
      <c r="AB16" s="29"/>
      <c r="AC16" s="29"/>
      <c r="AD16" s="30" t="n">
        <f aca="false">COUNT(AA16:AC16)</f>
        <v>0</v>
      </c>
      <c r="AE16" s="34" t="e">
        <f aca="false">(+AA16+AB16+AC16)/AD16</f>
        <v>#DIV/0!</v>
      </c>
      <c r="AF16" s="32" t="n">
        <f aca="false">+Z16</f>
        <v>14</v>
      </c>
      <c r="AG16" s="33"/>
      <c r="AH16" s="32" t="n">
        <f aca="false">+AF16+AG16</f>
        <v>14</v>
      </c>
      <c r="AI16" s="29"/>
      <c r="AJ16" s="29"/>
      <c r="AK16" s="29"/>
      <c r="AL16" s="30" t="n">
        <f aca="false">COUNT(AI16:AK16)</f>
        <v>0</v>
      </c>
      <c r="AM16" s="34" t="e">
        <f aca="false">(+AI16+AJ16+AK16)/AL16</f>
        <v>#DIV/0!</v>
      </c>
      <c r="AN16" s="32" t="n">
        <f aca="false">+AH16</f>
        <v>14</v>
      </c>
      <c r="AO16" s="33"/>
      <c r="AP16" s="32" t="n">
        <f aca="false">+AN16+AO16</f>
        <v>14</v>
      </c>
      <c r="AQ16" s="29"/>
      <c r="AR16" s="29"/>
      <c r="AS16" s="29"/>
      <c r="AT16" s="30" t="n">
        <f aca="false">COUNT(AQ16:AS16)</f>
        <v>0</v>
      </c>
      <c r="AU16" s="34" t="e">
        <f aca="false">(+AQ16+AR16+AS16)/AT16</f>
        <v>#DIV/0!</v>
      </c>
      <c r="AV16" s="32" t="n">
        <f aca="false">+AP16</f>
        <v>14</v>
      </c>
      <c r="AW16" s="33"/>
      <c r="AX16" s="32" t="n">
        <f aca="false">+AV16+AW16</f>
        <v>14</v>
      </c>
      <c r="AY16" s="29"/>
      <c r="AZ16" s="29"/>
      <c r="BA16" s="29"/>
      <c r="BB16" s="30" t="n">
        <f aca="false">COUNT(AY16:BA16)</f>
        <v>0</v>
      </c>
      <c r="BC16" s="34" t="e">
        <f aca="false">(+AY16+AZ16+BA16)/BB16</f>
        <v>#DIV/0!</v>
      </c>
      <c r="BD16" s="32" t="n">
        <f aca="false">+AX16</f>
        <v>14</v>
      </c>
      <c r="BE16" s="33"/>
      <c r="BF16" s="32" t="n">
        <f aca="false">+BD16+BE16</f>
        <v>14</v>
      </c>
      <c r="BG16" s="29"/>
      <c r="BH16" s="29"/>
      <c r="BI16" s="29"/>
      <c r="BJ16" s="30" t="n">
        <f aca="false">COUNT(BG16:BI16)</f>
        <v>0</v>
      </c>
      <c r="BK16" s="34" t="e">
        <f aca="false">(+BG16+BH16+BI16)/BJ16</f>
        <v>#DIV/0!</v>
      </c>
      <c r="BL16" s="32" t="n">
        <f aca="false">+BF16</f>
        <v>14</v>
      </c>
      <c r="BM16" s="33"/>
      <c r="BN16" s="32" t="n">
        <f aca="false">+BL16+BM16</f>
        <v>14</v>
      </c>
      <c r="BO16" s="29"/>
      <c r="BP16" s="29"/>
      <c r="BQ16" s="29"/>
      <c r="BR16" s="30" t="n">
        <f aca="false">COUNT(BO16:BQ16)</f>
        <v>0</v>
      </c>
      <c r="BS16" s="34" t="e">
        <f aca="false">(+BO16+BP16+BQ16)/BR16</f>
        <v>#DIV/0!</v>
      </c>
      <c r="BT16" s="32" t="n">
        <f aca="false">+BN16</f>
        <v>14</v>
      </c>
      <c r="BU16" s="33"/>
      <c r="BV16" s="32" t="n">
        <f aca="false">+BT16+BU16</f>
        <v>14</v>
      </c>
      <c r="BW16" s="35" t="n">
        <f aca="false">+F16+N16+V16+AD16+AL16+AL16+AT16+BB16+BJ16+BR16</f>
        <v>6</v>
      </c>
    </row>
    <row r="17" customFormat="false" ht="15" hidden="false" customHeight="false" outlineLevel="0" collapsed="false">
      <c r="A17" s="27" t="s">
        <v>13</v>
      </c>
      <c r="B17" s="38" t="s">
        <v>31</v>
      </c>
      <c r="C17" s="39" t="n">
        <v>15</v>
      </c>
      <c r="D17" s="39" t="n">
        <v>15</v>
      </c>
      <c r="E17" s="39" t="n">
        <v>13</v>
      </c>
      <c r="F17" s="36" t="n">
        <f aca="false">COUNT(C17:E17)</f>
        <v>3</v>
      </c>
      <c r="G17" s="31" t="n">
        <f aca="false">(+C17+D17+E17)/F17</f>
        <v>14.3333333333333</v>
      </c>
      <c r="H17" s="37" t="n">
        <v>13</v>
      </c>
      <c r="I17" s="33" t="n">
        <v>1</v>
      </c>
      <c r="J17" s="32" t="n">
        <f aca="false">+H17+I17</f>
        <v>14</v>
      </c>
      <c r="K17" s="39"/>
      <c r="L17" s="39"/>
      <c r="M17" s="39"/>
      <c r="N17" s="30" t="n">
        <f aca="false">COUNT(K17:M17)</f>
        <v>0</v>
      </c>
      <c r="O17" s="34" t="e">
        <f aca="false">(+K17+L17+M17)/N17</f>
        <v>#DIV/0!</v>
      </c>
      <c r="P17" s="32" t="n">
        <f aca="false">+J17</f>
        <v>14</v>
      </c>
      <c r="Q17" s="33"/>
      <c r="R17" s="32" t="n">
        <f aca="false">+P17+Q17</f>
        <v>14</v>
      </c>
      <c r="S17" s="39"/>
      <c r="T17" s="39"/>
      <c r="U17" s="39"/>
      <c r="V17" s="30" t="n">
        <f aca="false">COUNT(S17:U17)</f>
        <v>0</v>
      </c>
      <c r="W17" s="34" t="e">
        <f aca="false">(+S17+T17+U17)/V17</f>
        <v>#DIV/0!</v>
      </c>
      <c r="X17" s="32" t="n">
        <f aca="false">+R17</f>
        <v>14</v>
      </c>
      <c r="Y17" s="33"/>
      <c r="Z17" s="32" t="n">
        <f aca="false">+X17+Y17</f>
        <v>14</v>
      </c>
      <c r="AA17" s="39"/>
      <c r="AB17" s="39"/>
      <c r="AC17" s="39"/>
      <c r="AD17" s="30" t="n">
        <f aca="false">COUNT(AA17:AC17)</f>
        <v>0</v>
      </c>
      <c r="AE17" s="34" t="e">
        <f aca="false">(+AA17+AB17+AC17)/AD17</f>
        <v>#DIV/0!</v>
      </c>
      <c r="AF17" s="32" t="n">
        <f aca="false">+Z17</f>
        <v>14</v>
      </c>
      <c r="AG17" s="33"/>
      <c r="AH17" s="32" t="n">
        <f aca="false">+AF17+AG17</f>
        <v>14</v>
      </c>
      <c r="AI17" s="39"/>
      <c r="AJ17" s="39"/>
      <c r="AK17" s="39"/>
      <c r="AL17" s="30" t="n">
        <f aca="false">COUNT(AI17:AK17)</f>
        <v>0</v>
      </c>
      <c r="AM17" s="34" t="e">
        <f aca="false">(+AI17+AJ17+AK17)/AL17</f>
        <v>#DIV/0!</v>
      </c>
      <c r="AN17" s="32" t="n">
        <f aca="false">+AH17</f>
        <v>14</v>
      </c>
      <c r="AO17" s="33"/>
      <c r="AP17" s="32" t="n">
        <f aca="false">+AN17+AO17</f>
        <v>14</v>
      </c>
      <c r="AQ17" s="39"/>
      <c r="AR17" s="39"/>
      <c r="AS17" s="39"/>
      <c r="AT17" s="30" t="n">
        <f aca="false">COUNT(AQ17:AS17)</f>
        <v>0</v>
      </c>
      <c r="AU17" s="34" t="e">
        <f aca="false">(+AQ17+AR17+AS17)/AT17</f>
        <v>#DIV/0!</v>
      </c>
      <c r="AV17" s="32" t="n">
        <f aca="false">+AP17</f>
        <v>14</v>
      </c>
      <c r="AW17" s="33"/>
      <c r="AX17" s="32" t="n">
        <f aca="false">+AV17+AW17</f>
        <v>14</v>
      </c>
      <c r="AY17" s="39"/>
      <c r="AZ17" s="39"/>
      <c r="BA17" s="39"/>
      <c r="BB17" s="30" t="n">
        <f aca="false">COUNT(AY17:BA17)</f>
        <v>0</v>
      </c>
      <c r="BC17" s="34" t="e">
        <f aca="false">(+AY17+AZ17+BA17)/BB17</f>
        <v>#DIV/0!</v>
      </c>
      <c r="BD17" s="32" t="n">
        <f aca="false">+AX17</f>
        <v>14</v>
      </c>
      <c r="BE17" s="33"/>
      <c r="BF17" s="32" t="n">
        <f aca="false">+BD17+BE17</f>
        <v>14</v>
      </c>
      <c r="BG17" s="39"/>
      <c r="BH17" s="39"/>
      <c r="BI17" s="39"/>
      <c r="BJ17" s="30" t="n">
        <f aca="false">COUNT(BG17:BI17)</f>
        <v>0</v>
      </c>
      <c r="BK17" s="34" t="e">
        <f aca="false">(+BG17+BH17+BI17)/BJ17</f>
        <v>#DIV/0!</v>
      </c>
      <c r="BL17" s="32" t="n">
        <f aca="false">+BF17</f>
        <v>14</v>
      </c>
      <c r="BM17" s="33"/>
      <c r="BN17" s="32" t="n">
        <f aca="false">+BL17+BM17</f>
        <v>14</v>
      </c>
      <c r="BO17" s="39"/>
      <c r="BP17" s="39"/>
      <c r="BQ17" s="39"/>
      <c r="BR17" s="30" t="n">
        <f aca="false">COUNT(BO17:BQ17)</f>
        <v>0</v>
      </c>
      <c r="BS17" s="34" t="e">
        <f aca="false">(+BO17+BP17+BQ17)/BR17</f>
        <v>#DIV/0!</v>
      </c>
      <c r="BT17" s="32" t="n">
        <f aca="false">+BN17</f>
        <v>14</v>
      </c>
      <c r="BU17" s="33"/>
      <c r="BV17" s="32" t="n">
        <f aca="false">+BT17+BU17</f>
        <v>14</v>
      </c>
      <c r="BW17" s="35" t="n">
        <f aca="false">+F17+N17+V17+AD17+AL17+AL17+AT17+BB17+BJ17+BR17</f>
        <v>3</v>
      </c>
    </row>
    <row r="18" customFormat="false" ht="15" hidden="false" customHeight="false" outlineLevel="0" collapsed="false">
      <c r="A18" s="27" t="s">
        <v>14</v>
      </c>
      <c r="B18" s="38" t="s">
        <v>32</v>
      </c>
      <c r="C18" s="39" t="n">
        <v>37</v>
      </c>
      <c r="D18" s="39" t="n">
        <v>47</v>
      </c>
      <c r="E18" s="39" t="n">
        <v>28</v>
      </c>
      <c r="F18" s="36" t="n">
        <f aca="false">COUNT(C18:E18)</f>
        <v>3</v>
      </c>
      <c r="G18" s="31" t="n">
        <f aca="false">(+C18+D18+E18)/F18</f>
        <v>37.3333333333333</v>
      </c>
      <c r="H18" s="37" t="n">
        <v>27</v>
      </c>
      <c r="I18" s="33" t="n">
        <v>2</v>
      </c>
      <c r="J18" s="32" t="n">
        <f aca="false">+H18+I18</f>
        <v>29</v>
      </c>
      <c r="K18" s="39" t="n">
        <v>34</v>
      </c>
      <c r="L18" s="39" t="n">
        <v>26</v>
      </c>
      <c r="M18" s="39" t="n">
        <v>19</v>
      </c>
      <c r="N18" s="30" t="n">
        <f aca="false">COUNT(K18:M18)</f>
        <v>3</v>
      </c>
      <c r="O18" s="34" t="n">
        <f aca="false">(+K18+L18+M18)/N18</f>
        <v>26.3333333333333</v>
      </c>
      <c r="P18" s="32" t="n">
        <f aca="false">+J18</f>
        <v>29</v>
      </c>
      <c r="Q18" s="33"/>
      <c r="R18" s="32" t="n">
        <f aca="false">+P18+Q18</f>
        <v>29</v>
      </c>
      <c r="S18" s="39"/>
      <c r="T18" s="39"/>
      <c r="U18" s="39"/>
      <c r="V18" s="30" t="n">
        <f aca="false">COUNT(S18:U18)</f>
        <v>0</v>
      </c>
      <c r="W18" s="34" t="e">
        <f aca="false">(+S18+T18+U18)/V18</f>
        <v>#DIV/0!</v>
      </c>
      <c r="X18" s="32" t="n">
        <f aca="false">+R18</f>
        <v>29</v>
      </c>
      <c r="Y18" s="33"/>
      <c r="Z18" s="32" t="n">
        <f aca="false">+X18+Y18</f>
        <v>29</v>
      </c>
      <c r="AA18" s="39"/>
      <c r="AB18" s="39"/>
      <c r="AC18" s="39"/>
      <c r="AD18" s="30" t="n">
        <f aca="false">COUNT(AA18:AC18)</f>
        <v>0</v>
      </c>
      <c r="AE18" s="34" t="e">
        <f aca="false">(+AA18+AB18+AC18)/AD18</f>
        <v>#DIV/0!</v>
      </c>
      <c r="AF18" s="32" t="n">
        <f aca="false">+Z18</f>
        <v>29</v>
      </c>
      <c r="AG18" s="33"/>
      <c r="AH18" s="32" t="n">
        <f aca="false">+AF18+AG18</f>
        <v>29</v>
      </c>
      <c r="AI18" s="39"/>
      <c r="AJ18" s="39"/>
      <c r="AK18" s="39"/>
      <c r="AL18" s="30" t="n">
        <f aca="false">COUNT(AI18:AK18)</f>
        <v>0</v>
      </c>
      <c r="AM18" s="34" t="e">
        <f aca="false">(+AI18+AJ18+AK18)/AL18</f>
        <v>#DIV/0!</v>
      </c>
      <c r="AN18" s="32" t="n">
        <f aca="false">+AH18</f>
        <v>29</v>
      </c>
      <c r="AO18" s="33"/>
      <c r="AP18" s="32" t="n">
        <f aca="false">+AN18+AO18</f>
        <v>29</v>
      </c>
      <c r="AQ18" s="39"/>
      <c r="AR18" s="39"/>
      <c r="AS18" s="39"/>
      <c r="AT18" s="30" t="n">
        <f aca="false">COUNT(AQ18:AS18)</f>
        <v>0</v>
      </c>
      <c r="AU18" s="34" t="e">
        <f aca="false">(+AQ18+AR18+AS18)/AT18</f>
        <v>#DIV/0!</v>
      </c>
      <c r="AV18" s="32" t="n">
        <f aca="false">+AP18</f>
        <v>29</v>
      </c>
      <c r="AW18" s="33"/>
      <c r="AX18" s="32" t="n">
        <f aca="false">+AV18+AW18</f>
        <v>29</v>
      </c>
      <c r="AY18" s="39"/>
      <c r="AZ18" s="39"/>
      <c r="BA18" s="39"/>
      <c r="BB18" s="30" t="n">
        <f aca="false">COUNT(AY18:BA18)</f>
        <v>0</v>
      </c>
      <c r="BC18" s="34" t="e">
        <f aca="false">(+AY18+AZ18+BA18)/BB18</f>
        <v>#DIV/0!</v>
      </c>
      <c r="BD18" s="32" t="n">
        <f aca="false">+AX18</f>
        <v>29</v>
      </c>
      <c r="BE18" s="33"/>
      <c r="BF18" s="32" t="n">
        <f aca="false">+BD18+BE18</f>
        <v>29</v>
      </c>
      <c r="BG18" s="39"/>
      <c r="BH18" s="39"/>
      <c r="BI18" s="39"/>
      <c r="BJ18" s="30" t="n">
        <f aca="false">COUNT(BG18:BI18)</f>
        <v>0</v>
      </c>
      <c r="BK18" s="34" t="e">
        <f aca="false">(+BG18+BH18+BI18)/BJ18</f>
        <v>#DIV/0!</v>
      </c>
      <c r="BL18" s="32" t="n">
        <f aca="false">+BF18</f>
        <v>29</v>
      </c>
      <c r="BM18" s="33"/>
      <c r="BN18" s="32" t="n">
        <f aca="false">+BL18+BM18</f>
        <v>29</v>
      </c>
      <c r="BO18" s="39"/>
      <c r="BP18" s="39"/>
      <c r="BQ18" s="39"/>
      <c r="BR18" s="30" t="n">
        <f aca="false">COUNT(BO18:BQ18)</f>
        <v>0</v>
      </c>
      <c r="BS18" s="34" t="e">
        <f aca="false">(+BO18+BP18+BQ18)/BR18</f>
        <v>#DIV/0!</v>
      </c>
      <c r="BT18" s="32" t="n">
        <f aca="false">+BN18</f>
        <v>29</v>
      </c>
      <c r="BU18" s="33"/>
      <c r="BV18" s="32" t="n">
        <f aca="false">+BT18+BU18</f>
        <v>29</v>
      </c>
      <c r="BW18" s="35" t="n">
        <f aca="false">+F18+N18+V18+AD18+AL18+AL18+AT18+BB18+BJ18+BR18</f>
        <v>6</v>
      </c>
    </row>
    <row r="19" customFormat="false" ht="15" hidden="false" customHeight="false" outlineLevel="0" collapsed="false">
      <c r="A19" s="27" t="s">
        <v>15</v>
      </c>
      <c r="B19" s="38" t="s">
        <v>33</v>
      </c>
      <c r="C19" s="39"/>
      <c r="D19" s="39"/>
      <c r="E19" s="39"/>
      <c r="F19" s="36" t="n">
        <f aca="false">COUNT(C19:E19)</f>
        <v>0</v>
      </c>
      <c r="G19" s="31" t="e">
        <f aca="false">(+C19+D19+E19)/F19</f>
        <v>#DIV/0!</v>
      </c>
      <c r="H19" s="37" t="n">
        <v>15</v>
      </c>
      <c r="I19" s="33" t="n">
        <v>0</v>
      </c>
      <c r="J19" s="32" t="n">
        <f aca="false">+H19+I19</f>
        <v>15</v>
      </c>
      <c r="K19" s="39" t="n">
        <v>14</v>
      </c>
      <c r="L19" s="39" t="n">
        <v>15</v>
      </c>
      <c r="M19" s="39" t="n">
        <v>13</v>
      </c>
      <c r="N19" s="30" t="n">
        <f aca="false">COUNT(K19:M19)</f>
        <v>3</v>
      </c>
      <c r="O19" s="34" t="n">
        <f aca="false">(+K19+L19+M19)/N19</f>
        <v>14</v>
      </c>
      <c r="P19" s="32" t="n">
        <f aca="false">+J19</f>
        <v>15</v>
      </c>
      <c r="Q19" s="33"/>
      <c r="R19" s="32" t="n">
        <f aca="false">+P19+Q19</f>
        <v>15</v>
      </c>
      <c r="S19" s="39"/>
      <c r="T19" s="39"/>
      <c r="U19" s="39"/>
      <c r="V19" s="30" t="n">
        <f aca="false">COUNT(S19:U19)</f>
        <v>0</v>
      </c>
      <c r="W19" s="34" t="e">
        <f aca="false">(+S19+T19+U19)/V19</f>
        <v>#DIV/0!</v>
      </c>
      <c r="X19" s="32" t="n">
        <f aca="false">+R19</f>
        <v>15</v>
      </c>
      <c r="Y19" s="33"/>
      <c r="Z19" s="32" t="n">
        <f aca="false">+X19+Y19</f>
        <v>15</v>
      </c>
      <c r="AA19" s="39"/>
      <c r="AB19" s="39"/>
      <c r="AC19" s="39"/>
      <c r="AD19" s="30" t="n">
        <f aca="false">COUNT(AA19:AC19)</f>
        <v>0</v>
      </c>
      <c r="AE19" s="34" t="e">
        <f aca="false">(+AA19+AB19+AC19)/AD19</f>
        <v>#DIV/0!</v>
      </c>
      <c r="AF19" s="32" t="n">
        <f aca="false">+Z19</f>
        <v>15</v>
      </c>
      <c r="AG19" s="33"/>
      <c r="AH19" s="32" t="n">
        <f aca="false">+AF19+AG19</f>
        <v>15</v>
      </c>
      <c r="AI19" s="39"/>
      <c r="AJ19" s="39"/>
      <c r="AK19" s="39"/>
      <c r="AL19" s="30" t="n">
        <f aca="false">COUNT(AI19:AK19)</f>
        <v>0</v>
      </c>
      <c r="AM19" s="34" t="e">
        <f aca="false">(+AI19+AJ19+AK19)/AL19</f>
        <v>#DIV/0!</v>
      </c>
      <c r="AN19" s="32" t="n">
        <f aca="false">+AH19</f>
        <v>15</v>
      </c>
      <c r="AO19" s="33"/>
      <c r="AP19" s="32" t="n">
        <f aca="false">+AN19+AO19</f>
        <v>15</v>
      </c>
      <c r="AQ19" s="39"/>
      <c r="AR19" s="39"/>
      <c r="AS19" s="39"/>
      <c r="AT19" s="30" t="n">
        <f aca="false">COUNT(AQ19:AS19)</f>
        <v>0</v>
      </c>
      <c r="AU19" s="34" t="e">
        <f aca="false">(+AQ19+AR19+AS19)/AT19</f>
        <v>#DIV/0!</v>
      </c>
      <c r="AV19" s="32" t="n">
        <f aca="false">+AP19</f>
        <v>15</v>
      </c>
      <c r="AW19" s="33"/>
      <c r="AX19" s="32" t="n">
        <f aca="false">+AV19+AW19</f>
        <v>15</v>
      </c>
      <c r="AY19" s="39"/>
      <c r="AZ19" s="39"/>
      <c r="BA19" s="39"/>
      <c r="BB19" s="30" t="n">
        <f aca="false">COUNT(AY19:BA19)</f>
        <v>0</v>
      </c>
      <c r="BC19" s="34" t="e">
        <f aca="false">(+AY19+AZ19+BA19)/BB19</f>
        <v>#DIV/0!</v>
      </c>
      <c r="BD19" s="32" t="n">
        <f aca="false">+AX19</f>
        <v>15</v>
      </c>
      <c r="BE19" s="33"/>
      <c r="BF19" s="32" t="n">
        <f aca="false">+BD19+BE19</f>
        <v>15</v>
      </c>
      <c r="BG19" s="39"/>
      <c r="BH19" s="39"/>
      <c r="BI19" s="39"/>
      <c r="BJ19" s="30" t="n">
        <f aca="false">COUNT(BG19:BI19)</f>
        <v>0</v>
      </c>
      <c r="BK19" s="34" t="e">
        <f aca="false">(+BG19+BH19+BI19)/BJ19</f>
        <v>#DIV/0!</v>
      </c>
      <c r="BL19" s="32" t="n">
        <f aca="false">+BF19</f>
        <v>15</v>
      </c>
      <c r="BM19" s="33"/>
      <c r="BN19" s="32" t="n">
        <f aca="false">+BL19+BM19</f>
        <v>15</v>
      </c>
      <c r="BO19" s="39"/>
      <c r="BP19" s="39"/>
      <c r="BQ19" s="39"/>
      <c r="BR19" s="30" t="n">
        <f aca="false">COUNT(BO19:BQ19)</f>
        <v>0</v>
      </c>
      <c r="BS19" s="34" t="e">
        <f aca="false">(+BO19+BP19+BQ19)/BR19</f>
        <v>#DIV/0!</v>
      </c>
      <c r="BT19" s="32" t="n">
        <f aca="false">+BN19</f>
        <v>15</v>
      </c>
      <c r="BU19" s="33"/>
      <c r="BV19" s="32" t="n">
        <f aca="false">+BT19+BU19</f>
        <v>15</v>
      </c>
      <c r="BW19" s="35" t="n">
        <f aca="false">+F19+N19+V19+AD19+AL19+AL19+AT19+BB19+BJ19+BR19</f>
        <v>3</v>
      </c>
    </row>
    <row r="20" customFormat="false" ht="12.75" hidden="false" customHeight="false" outlineLevel="0" collapsed="false">
      <c r="A20" s="40" t="s">
        <v>34</v>
      </c>
      <c r="B20" s="41" t="s">
        <v>35</v>
      </c>
      <c r="C20" s="42"/>
      <c r="D20" s="42"/>
      <c r="E20" s="42"/>
      <c r="F20" s="43"/>
      <c r="G20" s="43"/>
      <c r="H20" s="43" t="n">
        <v>1</v>
      </c>
      <c r="I20" s="43" t="n">
        <v>0</v>
      </c>
      <c r="J20" s="43" t="n">
        <v>1</v>
      </c>
      <c r="K20" s="42"/>
      <c r="L20" s="42"/>
      <c r="M20" s="42"/>
      <c r="N20" s="43" t="n">
        <f aca="false">+SUM(N4:N19)</f>
        <v>27</v>
      </c>
      <c r="O20" s="43"/>
      <c r="P20" s="43"/>
      <c r="Q20" s="43"/>
      <c r="R20" s="43"/>
      <c r="S20" s="42"/>
      <c r="T20" s="42"/>
      <c r="U20" s="42"/>
      <c r="V20" s="43" t="n">
        <f aca="false">+SUM(V4:V19)</f>
        <v>0</v>
      </c>
      <c r="W20" s="43"/>
      <c r="X20" s="43"/>
      <c r="Y20" s="43"/>
      <c r="Z20" s="43"/>
      <c r="AA20" s="42"/>
      <c r="AB20" s="42"/>
      <c r="AC20" s="42"/>
      <c r="AD20" s="43" t="n">
        <f aca="false">+SUM(AD4:AD19)</f>
        <v>0</v>
      </c>
      <c r="AE20" s="43"/>
      <c r="AF20" s="43"/>
      <c r="AG20" s="43"/>
      <c r="AH20" s="43"/>
      <c r="AI20" s="42"/>
      <c r="AJ20" s="42"/>
      <c r="AK20" s="42"/>
      <c r="AL20" s="43" t="n">
        <f aca="false">+SUM(AL4:AL19)</f>
        <v>0</v>
      </c>
      <c r="AM20" s="43"/>
      <c r="AN20" s="43"/>
      <c r="AO20" s="43"/>
      <c r="AP20" s="43"/>
      <c r="AQ20" s="42"/>
      <c r="AR20" s="42"/>
      <c r="AS20" s="42"/>
      <c r="AT20" s="43" t="n">
        <f aca="false">+SUM(AT4:AT19)</f>
        <v>0</v>
      </c>
      <c r="AU20" s="43"/>
      <c r="AV20" s="43"/>
      <c r="AW20" s="43"/>
      <c r="AX20" s="43"/>
      <c r="AY20" s="42"/>
      <c r="AZ20" s="42"/>
      <c r="BA20" s="42"/>
      <c r="BB20" s="43" t="n">
        <f aca="false">+SUM(BB4:BB19)</f>
        <v>0</v>
      </c>
      <c r="BC20" s="43"/>
      <c r="BD20" s="43"/>
      <c r="BE20" s="43"/>
      <c r="BF20" s="43"/>
      <c r="BG20" s="42"/>
      <c r="BH20" s="42"/>
      <c r="BI20" s="42"/>
      <c r="BJ20" s="43" t="n">
        <f aca="false">+SUM(BJ4:BJ19)</f>
        <v>0</v>
      </c>
      <c r="BK20" s="43"/>
      <c r="BL20" s="43"/>
      <c r="BM20" s="43"/>
      <c r="BN20" s="43"/>
      <c r="BO20" s="42"/>
      <c r="BP20" s="42"/>
      <c r="BQ20" s="42"/>
      <c r="BR20" s="43" t="n">
        <f aca="false">+SUM(BR4:BR19)</f>
        <v>0</v>
      </c>
      <c r="BS20" s="43"/>
      <c r="BT20" s="43"/>
      <c r="BU20" s="43"/>
      <c r="BV20" s="43"/>
      <c r="BW20" s="43"/>
    </row>
    <row r="21" customFormat="false" ht="12.75" hidden="false" customHeight="false" outlineLevel="0" collapsed="false">
      <c r="A21" s="44"/>
      <c r="B21" s="45"/>
      <c r="F21" s="1" t="n">
        <f aca="false">+SUM(F5:F20)</f>
        <v>31</v>
      </c>
    </row>
    <row r="23" customFormat="false" ht="12.75" hidden="false" customHeight="false" outlineLevel="0" collapsed="false">
      <c r="A23" s="46" t="s">
        <v>48</v>
      </c>
      <c r="B23" s="46"/>
      <c r="C23" s="46"/>
      <c r="D23" s="46"/>
      <c r="E23" s="46"/>
      <c r="F23" s="46"/>
      <c r="G23" s="46"/>
      <c r="H23" s="46"/>
      <c r="K23" s="47" t="s">
        <v>49</v>
      </c>
      <c r="L23" s="48"/>
      <c r="M23" s="48"/>
      <c r="N23" s="49"/>
      <c r="O23" s="49"/>
      <c r="P23" s="49"/>
      <c r="Q23" s="50"/>
    </row>
    <row r="24" customFormat="false" ht="12.75" hidden="false" customHeight="false" outlineLevel="0" collapsed="false">
      <c r="A24" s="51"/>
      <c r="B24" s="52"/>
      <c r="C24" s="52"/>
      <c r="D24" s="52"/>
      <c r="E24" s="52"/>
      <c r="F24" s="52"/>
      <c r="G24" s="53" t="s">
        <v>50</v>
      </c>
      <c r="H24" s="53"/>
    </row>
    <row r="25" customFormat="false" ht="12.75" hidden="false" customHeight="false" outlineLevel="0" collapsed="false">
      <c r="A25" s="54" t="s">
        <v>37</v>
      </c>
      <c r="B25" s="55" t="s">
        <v>51</v>
      </c>
      <c r="C25" s="56"/>
      <c r="D25" s="56"/>
      <c r="E25" s="56"/>
      <c r="F25" s="57"/>
      <c r="G25" s="58" t="s">
        <v>52</v>
      </c>
      <c r="H25" s="58"/>
    </row>
    <row r="26" customFormat="false" ht="12.75" hidden="false" customHeight="false" outlineLevel="0" collapsed="false">
      <c r="A26" s="59" t="s">
        <v>34</v>
      </c>
      <c r="B26" s="60" t="s">
        <v>53</v>
      </c>
      <c r="C26" s="56"/>
      <c r="D26" s="56"/>
      <c r="E26" s="56"/>
      <c r="F26" s="57"/>
      <c r="G26" s="58" t="s">
        <v>52</v>
      </c>
      <c r="H26" s="58"/>
    </row>
    <row r="27" customFormat="false" ht="12.75" hidden="false" customHeight="false" outlineLevel="0" collapsed="false">
      <c r="A27" s="54" t="s">
        <v>39</v>
      </c>
      <c r="B27" s="60" t="s">
        <v>54</v>
      </c>
      <c r="C27" s="56"/>
      <c r="D27" s="56"/>
      <c r="E27" s="56"/>
      <c r="F27" s="57"/>
      <c r="G27" s="58" t="s">
        <v>52</v>
      </c>
      <c r="H27" s="58"/>
      <c r="N27" s="61"/>
    </row>
    <row r="28" customFormat="false" ht="12.75" hidden="false" customHeight="false" outlineLevel="0" collapsed="false">
      <c r="A28" s="54" t="s">
        <v>40</v>
      </c>
      <c r="B28" s="60" t="s">
        <v>55</v>
      </c>
      <c r="C28" s="56"/>
      <c r="D28" s="56"/>
      <c r="E28" s="56"/>
      <c r="F28" s="57"/>
      <c r="G28" s="58" t="s">
        <v>52</v>
      </c>
      <c r="H28" s="58"/>
      <c r="Q28" s="6"/>
      <c r="Y28" s="6"/>
    </row>
    <row r="29" customFormat="false" ht="12.75" hidden="false" customHeight="false" outlineLevel="0" collapsed="false">
      <c r="A29" s="54" t="s">
        <v>41</v>
      </c>
      <c r="B29" s="60" t="s">
        <v>56</v>
      </c>
      <c r="C29" s="56"/>
      <c r="D29" s="56"/>
      <c r="E29" s="56"/>
      <c r="F29" s="57"/>
      <c r="G29" s="58" t="s">
        <v>52</v>
      </c>
      <c r="H29" s="58"/>
      <c r="Q29" s="6"/>
      <c r="S29" s="1"/>
      <c r="T29" s="16"/>
      <c r="Y29" s="6"/>
      <c r="AA29" s="1"/>
      <c r="AB29" s="16"/>
    </row>
    <row r="30" customFormat="false" ht="12.75" hidden="false" customHeight="false" outlineLevel="0" collapsed="false">
      <c r="A30" s="62" t="s">
        <v>42</v>
      </c>
      <c r="B30" s="63" t="s">
        <v>57</v>
      </c>
      <c r="C30" s="64"/>
      <c r="D30" s="64"/>
      <c r="E30" s="64"/>
      <c r="F30" s="65"/>
      <c r="G30" s="66" t="s">
        <v>52</v>
      </c>
      <c r="H30" s="66"/>
    </row>
    <row r="31" customFormat="false" ht="12.75" hidden="false" customHeight="false" outlineLevel="0" collapsed="false">
      <c r="A31" s="67" t="s">
        <v>58</v>
      </c>
      <c r="B31" s="63" t="s">
        <v>59</v>
      </c>
      <c r="C31" s="64"/>
      <c r="D31" s="64"/>
      <c r="E31" s="64"/>
      <c r="F31" s="65"/>
      <c r="G31" s="68" t="s">
        <v>60</v>
      </c>
      <c r="H31" s="68"/>
    </row>
    <row r="32" customFormat="false" ht="12.75" hidden="false" customHeight="false" outlineLevel="0" collapsed="false">
      <c r="A32" s="17" t="s">
        <v>43</v>
      </c>
      <c r="B32" s="60" t="s">
        <v>61</v>
      </c>
      <c r="C32" s="56"/>
      <c r="D32" s="56"/>
      <c r="E32" s="56"/>
      <c r="F32" s="57"/>
      <c r="G32" s="69" t="s">
        <v>60</v>
      </c>
      <c r="H32" s="69"/>
      <c r="L32" s="1"/>
      <c r="M32" s="1"/>
      <c r="Q32" s="6"/>
      <c r="S32" s="1"/>
      <c r="Y32" s="6"/>
      <c r="AA32" s="1"/>
    </row>
    <row r="33" customFormat="false" ht="12.75" hidden="false" customHeight="false" outlineLevel="0" collapsed="false">
      <c r="A33" s="17"/>
      <c r="B33" s="16" t="s">
        <v>62</v>
      </c>
      <c r="G33" s="69"/>
      <c r="H33" s="69"/>
      <c r="L33" s="1"/>
      <c r="M33" s="1"/>
    </row>
    <row r="34" customFormat="false" ht="12.75" hidden="false" customHeight="false" outlineLevel="0" collapsed="false">
      <c r="A34" s="20" t="s">
        <v>44</v>
      </c>
      <c r="B34" s="63" t="s">
        <v>63</v>
      </c>
      <c r="C34" s="64"/>
      <c r="D34" s="64"/>
      <c r="E34" s="64"/>
      <c r="F34" s="65"/>
      <c r="G34" s="68" t="s">
        <v>60</v>
      </c>
      <c r="H34" s="68"/>
      <c r="L34" s="1"/>
      <c r="M34" s="1"/>
    </row>
    <row r="35" customFormat="false" ht="12.75" hidden="false" customHeight="false" outlineLevel="0" collapsed="false">
      <c r="A35" s="54" t="s">
        <v>45</v>
      </c>
      <c r="B35" s="60" t="s">
        <v>64</v>
      </c>
      <c r="C35" s="56"/>
      <c r="D35" s="56"/>
      <c r="E35" s="56"/>
      <c r="F35" s="57"/>
      <c r="G35" s="58" t="s">
        <v>52</v>
      </c>
      <c r="H35" s="58"/>
      <c r="L35" s="1"/>
      <c r="M35" s="1"/>
    </row>
    <row r="36" customFormat="false" ht="12.75" hidden="false" customHeight="false" outlineLevel="0" collapsed="false">
      <c r="A36" s="70" t="s">
        <v>46</v>
      </c>
      <c r="B36" s="60" t="s">
        <v>65</v>
      </c>
      <c r="C36" s="56"/>
      <c r="D36" s="56"/>
      <c r="E36" s="56"/>
      <c r="F36" s="57"/>
      <c r="G36" s="71" t="s">
        <v>60</v>
      </c>
      <c r="H36" s="71"/>
    </row>
    <row r="37" customFormat="false" ht="12.75" hidden="false" customHeight="false" outlineLevel="0" collapsed="false">
      <c r="A37" s="20" t="s">
        <v>36</v>
      </c>
      <c r="B37" s="72" t="s">
        <v>66</v>
      </c>
      <c r="C37" s="64"/>
      <c r="D37" s="64"/>
      <c r="E37" s="64"/>
      <c r="F37" s="73"/>
      <c r="G37" s="71" t="s">
        <v>60</v>
      </c>
      <c r="H37" s="71"/>
    </row>
  </sheetData>
  <mergeCells count="24">
    <mergeCell ref="C2:J2"/>
    <mergeCell ref="K2:R2"/>
    <mergeCell ref="S2:Z2"/>
    <mergeCell ref="AA2:AH2"/>
    <mergeCell ref="AI2:AP2"/>
    <mergeCell ref="AQ2:AX2"/>
    <mergeCell ref="AY2:BF2"/>
    <mergeCell ref="BG2:BN2"/>
    <mergeCell ref="BO2:BV2"/>
    <mergeCell ref="A23:H23"/>
    <mergeCell ref="G24:H24"/>
    <mergeCell ref="G25:H25"/>
    <mergeCell ref="G26:H26"/>
    <mergeCell ref="G27:H27"/>
    <mergeCell ref="G28:H28"/>
    <mergeCell ref="G29:H29"/>
    <mergeCell ref="G30:H30"/>
    <mergeCell ref="G31:H31"/>
    <mergeCell ref="A32:A33"/>
    <mergeCell ref="G32:H33"/>
    <mergeCell ref="G34:H34"/>
    <mergeCell ref="G35:H35"/>
    <mergeCell ref="G36:H36"/>
    <mergeCell ref="G37:H3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D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D5" activeCellId="1" sqref="A30:C30 AD5"/>
    </sheetView>
  </sheetViews>
  <sheetFormatPr defaultColWidth="8.71484375" defaultRowHeight="12.7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20.85"/>
    <col collapsed="false" customWidth="true" hidden="false" outlineLevel="0" max="29" min="3" style="0" width="5.42"/>
    <col collapsed="false" customWidth="true" hidden="false" outlineLevel="0" max="30" min="30" style="0" width="16.85"/>
  </cols>
  <sheetData>
    <row r="1" customFormat="false" ht="12.75" hidden="false" customHeight="false" outlineLevel="0" collapsed="false">
      <c r="A1" s="74" t="s">
        <v>67</v>
      </c>
      <c r="B1" s="75" t="n">
        <f aca="true">TODAY()</f>
        <v>45217</v>
      </c>
      <c r="D1" s="76"/>
      <c r="E1" s="76"/>
      <c r="G1" s="76"/>
      <c r="H1" s="76"/>
      <c r="I1" s="77"/>
      <c r="J1" s="76"/>
      <c r="K1" s="76"/>
      <c r="L1" s="77"/>
      <c r="M1" s="76"/>
      <c r="N1" s="76"/>
      <c r="O1" s="77"/>
      <c r="P1" s="76"/>
      <c r="Q1" s="76"/>
      <c r="R1" s="77"/>
      <c r="S1" s="76"/>
      <c r="T1" s="76"/>
      <c r="U1" s="77"/>
      <c r="V1" s="76"/>
      <c r="W1" s="76"/>
      <c r="X1" s="77"/>
      <c r="Y1" s="76"/>
      <c r="Z1" s="76"/>
      <c r="AA1" s="77"/>
      <c r="AB1" s="76"/>
      <c r="AC1" s="76"/>
    </row>
    <row r="2" customFormat="false" ht="15" hidden="false" customHeight="false" outlineLevel="0" collapsed="false">
      <c r="A2" s="17" t="s">
        <v>37</v>
      </c>
      <c r="B2" s="18" t="s">
        <v>38</v>
      </c>
      <c r="C2" s="19" t="n">
        <v>45279</v>
      </c>
      <c r="D2" s="19"/>
      <c r="E2" s="19"/>
      <c r="F2" s="78" t="n">
        <v>45216</v>
      </c>
      <c r="G2" s="78"/>
      <c r="H2" s="78"/>
      <c r="I2" s="78" t="n">
        <v>45251</v>
      </c>
      <c r="J2" s="78"/>
      <c r="K2" s="78"/>
      <c r="L2" s="78" t="n">
        <v>45279</v>
      </c>
      <c r="M2" s="78"/>
      <c r="N2" s="78"/>
      <c r="O2" s="78" t="n">
        <v>44942</v>
      </c>
      <c r="P2" s="78"/>
      <c r="Q2" s="78"/>
      <c r="R2" s="78" t="n">
        <v>44977</v>
      </c>
      <c r="S2" s="78"/>
      <c r="T2" s="78"/>
      <c r="U2" s="78" t="n">
        <v>45004</v>
      </c>
      <c r="V2" s="78"/>
      <c r="W2" s="78"/>
      <c r="X2" s="78" t="n">
        <v>45032</v>
      </c>
      <c r="Y2" s="78"/>
      <c r="Z2" s="78"/>
      <c r="AA2" s="78" t="n">
        <v>45067</v>
      </c>
      <c r="AB2" s="78"/>
      <c r="AC2" s="78"/>
      <c r="AD2" s="20" t="s">
        <v>68</v>
      </c>
    </row>
    <row r="3" customFormat="false" ht="50.25" hidden="false" customHeight="false" outlineLevel="0" collapsed="false">
      <c r="A3" s="17"/>
      <c r="B3" s="79"/>
      <c r="C3" s="80" t="s">
        <v>44</v>
      </c>
      <c r="D3" s="81" t="s">
        <v>69</v>
      </c>
      <c r="E3" s="81" t="s">
        <v>70</v>
      </c>
      <c r="F3" s="80" t="s">
        <v>44</v>
      </c>
      <c r="G3" s="81" t="s">
        <v>69</v>
      </c>
      <c r="H3" s="81" t="s">
        <v>70</v>
      </c>
      <c r="I3" s="80" t="s">
        <v>44</v>
      </c>
      <c r="J3" s="81" t="s">
        <v>69</v>
      </c>
      <c r="K3" s="81" t="s">
        <v>70</v>
      </c>
      <c r="L3" s="80" t="s">
        <v>44</v>
      </c>
      <c r="M3" s="81" t="s">
        <v>69</v>
      </c>
      <c r="N3" s="81" t="s">
        <v>70</v>
      </c>
      <c r="O3" s="80" t="s">
        <v>44</v>
      </c>
      <c r="P3" s="81" t="s">
        <v>69</v>
      </c>
      <c r="Q3" s="81" t="s">
        <v>70</v>
      </c>
      <c r="R3" s="80" t="s">
        <v>44</v>
      </c>
      <c r="S3" s="81" t="s">
        <v>69</v>
      </c>
      <c r="T3" s="81" t="s">
        <v>70</v>
      </c>
      <c r="U3" s="80" t="s">
        <v>44</v>
      </c>
      <c r="V3" s="81" t="s">
        <v>69</v>
      </c>
      <c r="W3" s="81" t="s">
        <v>70</v>
      </c>
      <c r="X3" s="80" t="s">
        <v>44</v>
      </c>
      <c r="Y3" s="81" t="s">
        <v>69</v>
      </c>
      <c r="Z3" s="81" t="s">
        <v>70</v>
      </c>
      <c r="AA3" s="80" t="s">
        <v>44</v>
      </c>
      <c r="AB3" s="81" t="s">
        <v>69</v>
      </c>
      <c r="AC3" s="81" t="s">
        <v>70</v>
      </c>
      <c r="AD3" s="82"/>
    </row>
    <row r="4" customFormat="false" ht="12.75" hidden="false" customHeight="false" outlineLevel="0" collapsed="false">
      <c r="A4" s="83" t="s">
        <v>0</v>
      </c>
      <c r="B4" s="28" t="s">
        <v>17</v>
      </c>
      <c r="C4" s="84" t="n">
        <f aca="false">+Handicap!H4</f>
        <v>21</v>
      </c>
      <c r="D4" s="43" t="n">
        <f aca="false">+Handicap!F4</f>
        <v>3</v>
      </c>
      <c r="E4" s="43" t="n">
        <f aca="false">+'UITSLAG 19 09 23'!C31</f>
        <v>0</v>
      </c>
      <c r="F4" s="84" t="n">
        <f aca="false">+Handicap!J4</f>
        <v>19</v>
      </c>
      <c r="G4" s="43" t="n">
        <f aca="false">+Handicap!N4</f>
        <v>0</v>
      </c>
      <c r="H4" s="43" t="n">
        <f aca="false">+'UITSLAG 17 10 23'!C31</f>
        <v>0</v>
      </c>
      <c r="I4" s="84" t="n">
        <f aca="false">+Handicap!R4</f>
        <v>19</v>
      </c>
      <c r="J4" s="43" t="n">
        <f aca="false">+Handicap!V4</f>
        <v>0</v>
      </c>
      <c r="K4" s="43" t="n">
        <f aca="false">+'UITSLAG 21 11 23'!C31</f>
        <v>0</v>
      </c>
      <c r="L4" s="84" t="n">
        <f aca="false">+Handicap!Z4</f>
        <v>19</v>
      </c>
      <c r="M4" s="43" t="n">
        <f aca="false">+Handicap!AD4</f>
        <v>0</v>
      </c>
      <c r="N4" s="43" t="n">
        <f aca="false">+'UITSLAG 19 12 23'!C31</f>
        <v>0</v>
      </c>
      <c r="O4" s="84" t="n">
        <f aca="false">+Handicap!AH4</f>
        <v>19</v>
      </c>
      <c r="P4" s="43" t="n">
        <f aca="false">+Handicap!AL4</f>
        <v>0</v>
      </c>
      <c r="Q4" s="43" t="n">
        <f aca="false">+'UITSLAG 16 01 24'!C31</f>
        <v>0</v>
      </c>
      <c r="R4" s="84" t="n">
        <f aca="false">+Handicap!AP4</f>
        <v>19</v>
      </c>
      <c r="S4" s="43" t="n">
        <f aca="false">+Handicap!AT4</f>
        <v>0</v>
      </c>
      <c r="T4" s="43" t="n">
        <f aca="false">+'UITSLAG 20 02 24'!C31</f>
        <v>0</v>
      </c>
      <c r="U4" s="85" t="n">
        <f aca="false">+Handicap!BF4</f>
        <v>19</v>
      </c>
      <c r="V4" s="43" t="n">
        <f aca="false">+Handicap!BB4</f>
        <v>0</v>
      </c>
      <c r="W4" s="43" t="n">
        <f aca="false">+'UITSLAG 19 03 24'!C31</f>
        <v>0</v>
      </c>
      <c r="X4" s="84" t="n">
        <f aca="false">+Handicap!BF4</f>
        <v>19</v>
      </c>
      <c r="Y4" s="43" t="n">
        <f aca="false">+Handicap!BJ4</f>
        <v>0</v>
      </c>
      <c r="Z4" s="43" t="n">
        <f aca="false">+'UITSLAG 16 04 24'!C31</f>
        <v>0</v>
      </c>
      <c r="AA4" s="84" t="n">
        <f aca="false">+Handicap!BV4</f>
        <v>19</v>
      </c>
      <c r="AB4" s="43" t="n">
        <f aca="false">+Handicap!BR4</f>
        <v>0</v>
      </c>
      <c r="AC4" s="43" t="n">
        <f aca="false">+'UITSLAG 21 05 24'!C31</f>
        <v>0</v>
      </c>
      <c r="AD4" s="86" t="n">
        <f aca="false">+(E4+H4+K4+N4+Q4+T4+W4+Z4+AC4)/Handicap!BW4</f>
        <v>0</v>
      </c>
    </row>
    <row r="5" customFormat="false" ht="12.75" hidden="false" customHeight="false" outlineLevel="0" collapsed="false">
      <c r="A5" s="83" t="s">
        <v>1</v>
      </c>
      <c r="B5" s="28" t="s">
        <v>18</v>
      </c>
      <c r="C5" s="84" t="n">
        <f aca="false">+Handicap!H5</f>
        <v>17</v>
      </c>
      <c r="D5" s="43" t="n">
        <f aca="false">+Handicap!F5</f>
        <v>3</v>
      </c>
      <c r="E5" s="43" t="n">
        <f aca="false">+'UITSLAG 19 09 23'!C32</f>
        <v>6</v>
      </c>
      <c r="F5" s="84" t="n">
        <f aca="false">+Handicap!J5</f>
        <v>19</v>
      </c>
      <c r="G5" s="43" t="n">
        <f aca="false">+Handicap!N5</f>
        <v>3</v>
      </c>
      <c r="H5" s="43" t="n">
        <f aca="false">+'UITSLAG 17 10 23'!C32</f>
        <v>6</v>
      </c>
      <c r="I5" s="84" t="n">
        <f aca="false">+Handicap!R5</f>
        <v>19</v>
      </c>
      <c r="J5" s="43" t="n">
        <f aca="false">+Handicap!V5</f>
        <v>0</v>
      </c>
      <c r="K5" s="43" t="n">
        <f aca="false">+'UITSLAG 21 11 23'!C32</f>
        <v>0</v>
      </c>
      <c r="L5" s="84" t="n">
        <f aca="false">+Handicap!Z5</f>
        <v>19</v>
      </c>
      <c r="M5" s="43" t="n">
        <f aca="false">+Handicap!AD5</f>
        <v>0</v>
      </c>
      <c r="N5" s="43" t="n">
        <f aca="false">+'UITSLAG 19 12 23'!C32</f>
        <v>0</v>
      </c>
      <c r="O5" s="84" t="n">
        <f aca="false">+Handicap!AH5</f>
        <v>19</v>
      </c>
      <c r="P5" s="43" t="n">
        <f aca="false">+Handicap!AL5</f>
        <v>0</v>
      </c>
      <c r="Q5" s="43" t="n">
        <f aca="false">+'UITSLAG 16 01 24'!C32</f>
        <v>0</v>
      </c>
      <c r="R5" s="84" t="n">
        <f aca="false">+Handicap!AP5</f>
        <v>19</v>
      </c>
      <c r="S5" s="43" t="n">
        <f aca="false">+Handicap!AT5</f>
        <v>0</v>
      </c>
      <c r="T5" s="43" t="n">
        <f aca="false">+'UITSLAG 20 02 24'!C32</f>
        <v>0</v>
      </c>
      <c r="U5" s="85" t="n">
        <f aca="false">+Handicap!BF5</f>
        <v>19</v>
      </c>
      <c r="V5" s="43" t="n">
        <f aca="false">+Handicap!BB5</f>
        <v>0</v>
      </c>
      <c r="W5" s="43" t="n">
        <f aca="false">+'UITSLAG 19 03 24'!C32</f>
        <v>0</v>
      </c>
      <c r="X5" s="84" t="n">
        <f aca="false">+Handicap!BF5</f>
        <v>19</v>
      </c>
      <c r="Y5" s="43" t="n">
        <f aca="false">+Handicap!BJ5</f>
        <v>0</v>
      </c>
      <c r="Z5" s="43" t="n">
        <f aca="false">+'UITSLAG 16 04 24'!C32</f>
        <v>0</v>
      </c>
      <c r="AA5" s="84" t="n">
        <f aca="false">+Handicap!BV5</f>
        <v>19</v>
      </c>
      <c r="AB5" s="43" t="n">
        <f aca="false">+Handicap!BR5</f>
        <v>0</v>
      </c>
      <c r="AC5" s="43" t="n">
        <f aca="false">+'UITSLAG 21 05 24'!C32</f>
        <v>0</v>
      </c>
      <c r="AD5" s="86" t="n">
        <f aca="false">+(E5+H5+K5+N5+Q5+T5+W5+Z5+AC5)/Handicap!BW5</f>
        <v>2</v>
      </c>
    </row>
    <row r="6" customFormat="false" ht="12.75" hidden="false" customHeight="false" outlineLevel="0" collapsed="false">
      <c r="A6" s="83" t="s">
        <v>2</v>
      </c>
      <c r="B6" s="28" t="s">
        <v>19</v>
      </c>
      <c r="C6" s="84" t="n">
        <f aca="false">+Handicap!H6</f>
        <v>24</v>
      </c>
      <c r="D6" s="43" t="n">
        <f aca="false">+Handicap!F6</f>
        <v>0</v>
      </c>
      <c r="E6" s="43" t="n">
        <f aca="false">+'UITSLAG 19 09 23'!C33</f>
        <v>0</v>
      </c>
      <c r="F6" s="84" t="n">
        <f aca="false">+Handicap!J6</f>
        <v>24</v>
      </c>
      <c r="G6" s="43" t="n">
        <f aca="false">+Handicap!N6</f>
        <v>0</v>
      </c>
      <c r="H6" s="43" t="n">
        <f aca="false">+'UITSLAG 17 10 23'!C33</f>
        <v>0</v>
      </c>
      <c r="I6" s="84" t="n">
        <f aca="false">+Handicap!R6</f>
        <v>24</v>
      </c>
      <c r="J6" s="43" t="n">
        <f aca="false">+Handicap!V6</f>
        <v>0</v>
      </c>
      <c r="K6" s="43" t="n">
        <f aca="false">+'UITSLAG 21 11 23'!C33</f>
        <v>0</v>
      </c>
      <c r="L6" s="84" t="n">
        <f aca="false">+Handicap!Z6</f>
        <v>24</v>
      </c>
      <c r="M6" s="43" t="n">
        <f aca="false">+Handicap!AD6</f>
        <v>0</v>
      </c>
      <c r="N6" s="43" t="n">
        <f aca="false">+'UITSLAG 19 12 23'!C33</f>
        <v>0</v>
      </c>
      <c r="O6" s="84" t="n">
        <f aca="false">+Handicap!AH6</f>
        <v>24</v>
      </c>
      <c r="P6" s="43" t="n">
        <f aca="false">+Handicap!AL6</f>
        <v>0</v>
      </c>
      <c r="Q6" s="43" t="n">
        <f aca="false">+'UITSLAG 16 01 24'!C33</f>
        <v>0</v>
      </c>
      <c r="R6" s="84" t="n">
        <f aca="false">+Handicap!AP6</f>
        <v>24</v>
      </c>
      <c r="S6" s="43" t="n">
        <f aca="false">+Handicap!AT6</f>
        <v>0</v>
      </c>
      <c r="T6" s="43" t="n">
        <f aca="false">+'UITSLAG 20 02 24'!C33</f>
        <v>0</v>
      </c>
      <c r="U6" s="85" t="n">
        <f aca="false">+Handicap!BF6</f>
        <v>24</v>
      </c>
      <c r="V6" s="43" t="n">
        <f aca="false">+Handicap!BB6</f>
        <v>0</v>
      </c>
      <c r="W6" s="43" t="n">
        <f aca="false">+'UITSLAG 19 03 24'!C33</f>
        <v>0</v>
      </c>
      <c r="X6" s="84" t="n">
        <f aca="false">+Handicap!BF6</f>
        <v>24</v>
      </c>
      <c r="Y6" s="43" t="n">
        <f aca="false">+Handicap!BJ6</f>
        <v>0</v>
      </c>
      <c r="Z6" s="43" t="n">
        <f aca="false">+'UITSLAG 16 04 24'!C33</f>
        <v>0</v>
      </c>
      <c r="AA6" s="84" t="n">
        <f aca="false">+Handicap!BV6</f>
        <v>24</v>
      </c>
      <c r="AB6" s="43" t="n">
        <f aca="false">+Handicap!BR6</f>
        <v>0</v>
      </c>
      <c r="AC6" s="43" t="n">
        <f aca="false">+'UITSLAG 21 05 24'!C33</f>
        <v>0</v>
      </c>
      <c r="AD6" s="86" t="e">
        <f aca="false">+(E6+H6+K6+N6+Q6+T6+W6+Z6+AC6)/Handicap!BW6</f>
        <v>#DIV/0!</v>
      </c>
    </row>
    <row r="7" customFormat="false" ht="12.75" hidden="false" customHeight="false" outlineLevel="0" collapsed="false">
      <c r="A7" s="83" t="s">
        <v>3</v>
      </c>
      <c r="B7" s="28" t="s">
        <v>20</v>
      </c>
      <c r="C7" s="84" t="n">
        <f aca="false">+Handicap!H7</f>
        <v>35</v>
      </c>
      <c r="D7" s="43" t="n">
        <f aca="false">+Handicap!F7</f>
        <v>3</v>
      </c>
      <c r="E7" s="43" t="n">
        <f aca="false">+'UITSLAG 19 09 23'!C34</f>
        <v>6</v>
      </c>
      <c r="F7" s="84" t="n">
        <f aca="false">+Handicap!J7</f>
        <v>35</v>
      </c>
      <c r="G7" s="43" t="n">
        <f aca="false">+Handicap!N7</f>
        <v>3</v>
      </c>
      <c r="H7" s="43" t="n">
        <f aca="false">+'UITSLAG 17 10 23'!C34</f>
        <v>3</v>
      </c>
      <c r="I7" s="84" t="n">
        <f aca="false">+Handicap!R7</f>
        <v>35</v>
      </c>
      <c r="J7" s="43" t="n">
        <f aca="false">+Handicap!V7</f>
        <v>0</v>
      </c>
      <c r="K7" s="43" t="n">
        <f aca="false">+'UITSLAG 21 11 23'!C34</f>
        <v>0</v>
      </c>
      <c r="L7" s="84" t="n">
        <f aca="false">+Handicap!Z7</f>
        <v>35</v>
      </c>
      <c r="M7" s="43" t="n">
        <f aca="false">+Handicap!AD7</f>
        <v>0</v>
      </c>
      <c r="N7" s="43" t="n">
        <f aca="false">+'UITSLAG 19 12 23'!C34</f>
        <v>0</v>
      </c>
      <c r="O7" s="84" t="n">
        <f aca="false">+Handicap!AH7</f>
        <v>35</v>
      </c>
      <c r="P7" s="43" t="n">
        <f aca="false">+Handicap!AL7</f>
        <v>0</v>
      </c>
      <c r="Q7" s="43" t="n">
        <f aca="false">+'UITSLAG 16 01 24'!C34</f>
        <v>0</v>
      </c>
      <c r="R7" s="84" t="n">
        <f aca="false">+Handicap!AP7</f>
        <v>35</v>
      </c>
      <c r="S7" s="43" t="n">
        <f aca="false">+Handicap!AT7</f>
        <v>0</v>
      </c>
      <c r="T7" s="43" t="n">
        <f aca="false">+'UITSLAG 20 02 24'!C34</f>
        <v>0</v>
      </c>
      <c r="U7" s="85" t="n">
        <f aca="false">+Handicap!BF7</f>
        <v>35</v>
      </c>
      <c r="V7" s="43" t="n">
        <f aca="false">+Handicap!BB7</f>
        <v>0</v>
      </c>
      <c r="W7" s="43" t="n">
        <f aca="false">+'UITSLAG 19 03 24'!C34</f>
        <v>0</v>
      </c>
      <c r="X7" s="84" t="n">
        <f aca="false">+Handicap!BF7</f>
        <v>35</v>
      </c>
      <c r="Y7" s="43" t="n">
        <f aca="false">+Handicap!BJ7</f>
        <v>0</v>
      </c>
      <c r="Z7" s="43" t="n">
        <f aca="false">+'UITSLAG 16 04 24'!C34</f>
        <v>0</v>
      </c>
      <c r="AA7" s="84" t="n">
        <f aca="false">+Handicap!BV7</f>
        <v>35</v>
      </c>
      <c r="AB7" s="43" t="n">
        <f aca="false">+Handicap!BR7</f>
        <v>0</v>
      </c>
      <c r="AC7" s="43" t="n">
        <f aca="false">+'UITSLAG 21 05 24'!C34</f>
        <v>0</v>
      </c>
      <c r="AD7" s="86" t="n">
        <f aca="false">+(E7+H7+K7+N7+Q7+T7+W7+Z7+AC7)/Handicap!BW7</f>
        <v>1.5</v>
      </c>
    </row>
    <row r="8" customFormat="false" ht="12.75" hidden="false" customHeight="false" outlineLevel="0" collapsed="false">
      <c r="A8" s="83" t="s">
        <v>4</v>
      </c>
      <c r="B8" s="28" t="s">
        <v>21</v>
      </c>
      <c r="C8" s="84" t="n">
        <f aca="false">+Handicap!H8</f>
        <v>36</v>
      </c>
      <c r="D8" s="43" t="n">
        <f aca="false">+Handicap!F8</f>
        <v>3</v>
      </c>
      <c r="E8" s="43" t="n">
        <f aca="false">+'UITSLAG 19 09 23'!C35</f>
        <v>3</v>
      </c>
      <c r="F8" s="84" t="n">
        <f aca="false">+Handicap!J8</f>
        <v>36</v>
      </c>
      <c r="G8" s="43" t="n">
        <f aca="false">+Handicap!N8</f>
        <v>2</v>
      </c>
      <c r="H8" s="43" t="n">
        <f aca="false">+'UITSLAG 17 10 23'!C35</f>
        <v>3</v>
      </c>
      <c r="I8" s="84" t="n">
        <f aca="false">+Handicap!R8</f>
        <v>36</v>
      </c>
      <c r="J8" s="43" t="n">
        <f aca="false">+Handicap!V8</f>
        <v>0</v>
      </c>
      <c r="K8" s="43" t="n">
        <f aca="false">+'UITSLAG 21 11 23'!C35</f>
        <v>0</v>
      </c>
      <c r="L8" s="84" t="n">
        <f aca="false">+Handicap!Z8</f>
        <v>36</v>
      </c>
      <c r="M8" s="43" t="n">
        <f aca="false">+Handicap!AD8</f>
        <v>0</v>
      </c>
      <c r="N8" s="43" t="n">
        <f aca="false">+'UITSLAG 19 12 23'!C35</f>
        <v>0</v>
      </c>
      <c r="O8" s="84" t="n">
        <f aca="false">+Handicap!AH8</f>
        <v>36</v>
      </c>
      <c r="P8" s="43" t="n">
        <f aca="false">+Handicap!AL8</f>
        <v>0</v>
      </c>
      <c r="Q8" s="43" t="n">
        <f aca="false">+'UITSLAG 16 01 24'!C35</f>
        <v>0</v>
      </c>
      <c r="R8" s="84" t="n">
        <f aca="false">+Handicap!AP8</f>
        <v>36</v>
      </c>
      <c r="S8" s="43" t="n">
        <f aca="false">+Handicap!AT8</f>
        <v>0</v>
      </c>
      <c r="T8" s="43" t="n">
        <f aca="false">+'UITSLAG 20 02 24'!C35</f>
        <v>0</v>
      </c>
      <c r="U8" s="85" t="n">
        <f aca="false">+Handicap!BF8</f>
        <v>36</v>
      </c>
      <c r="V8" s="43" t="n">
        <f aca="false">+Handicap!BB8</f>
        <v>0</v>
      </c>
      <c r="W8" s="43" t="n">
        <f aca="false">+'UITSLAG 19 03 24'!C35</f>
        <v>0</v>
      </c>
      <c r="X8" s="84" t="n">
        <f aca="false">+Handicap!BF8</f>
        <v>36</v>
      </c>
      <c r="Y8" s="43" t="n">
        <f aca="false">+Handicap!BJ8</f>
        <v>0</v>
      </c>
      <c r="Z8" s="43" t="n">
        <f aca="false">+'UITSLAG 16 04 24'!C35</f>
        <v>0</v>
      </c>
      <c r="AA8" s="84" t="n">
        <f aca="false">+Handicap!BV8</f>
        <v>36</v>
      </c>
      <c r="AB8" s="43" t="n">
        <f aca="false">+Handicap!BR8</f>
        <v>0</v>
      </c>
      <c r="AC8" s="43" t="n">
        <f aca="false">+'UITSLAG 21 05 24'!C35</f>
        <v>0</v>
      </c>
      <c r="AD8" s="86" t="n">
        <f aca="false">+(E8+H8+K8+N8+Q8+T8+W8+Z8+AC8)/Handicap!BW8</f>
        <v>1.2</v>
      </c>
    </row>
    <row r="9" customFormat="false" ht="12.75" hidden="false" customHeight="false" outlineLevel="0" collapsed="false">
      <c r="A9" s="83" t="s">
        <v>5</v>
      </c>
      <c r="B9" s="28" t="s">
        <v>22</v>
      </c>
      <c r="C9" s="84" t="n">
        <f aca="false">+Handicap!H9</f>
        <v>14</v>
      </c>
      <c r="D9" s="43" t="n">
        <f aca="false">+Handicap!F9</f>
        <v>3</v>
      </c>
      <c r="E9" s="43" t="n">
        <f aca="false">+'UITSLAG 19 09 23'!C36</f>
        <v>6</v>
      </c>
      <c r="F9" s="84" t="n">
        <f aca="false">+Handicap!J9</f>
        <v>12</v>
      </c>
      <c r="G9" s="43" t="n">
        <f aca="false">+Handicap!N9</f>
        <v>2</v>
      </c>
      <c r="H9" s="43" t="n">
        <f aca="false">+'UITSLAG 17 10 23'!C36</f>
        <v>3</v>
      </c>
      <c r="I9" s="84" t="n">
        <f aca="false">+Handicap!R9</f>
        <v>12</v>
      </c>
      <c r="J9" s="43" t="n">
        <f aca="false">+Handicap!V9</f>
        <v>0</v>
      </c>
      <c r="K9" s="43" t="n">
        <f aca="false">+'UITSLAG 21 11 23'!C36</f>
        <v>0</v>
      </c>
      <c r="L9" s="84" t="n">
        <f aca="false">+Handicap!Z9</f>
        <v>12</v>
      </c>
      <c r="M9" s="43" t="n">
        <f aca="false">+Handicap!AD9</f>
        <v>0</v>
      </c>
      <c r="N9" s="43" t="n">
        <f aca="false">+'UITSLAG 19 12 23'!C36</f>
        <v>0</v>
      </c>
      <c r="O9" s="84" t="n">
        <f aca="false">+Handicap!AH9</f>
        <v>12</v>
      </c>
      <c r="P9" s="43" t="n">
        <f aca="false">+Handicap!AL9</f>
        <v>0</v>
      </c>
      <c r="Q9" s="43" t="n">
        <f aca="false">+'UITSLAG 16 01 24'!C36</f>
        <v>0</v>
      </c>
      <c r="R9" s="84" t="n">
        <f aca="false">+Handicap!AP9</f>
        <v>12</v>
      </c>
      <c r="S9" s="43" t="n">
        <f aca="false">+Handicap!AT9</f>
        <v>0</v>
      </c>
      <c r="T9" s="43" t="n">
        <f aca="false">+'UITSLAG 20 02 24'!C36</f>
        <v>0</v>
      </c>
      <c r="U9" s="85" t="n">
        <f aca="false">+Handicap!BF9</f>
        <v>12</v>
      </c>
      <c r="V9" s="43" t="n">
        <f aca="false">+Handicap!BB9</f>
        <v>0</v>
      </c>
      <c r="W9" s="43" t="n">
        <f aca="false">+'UITSLAG 19 03 24'!C36</f>
        <v>0</v>
      </c>
      <c r="X9" s="84" t="n">
        <f aca="false">+Handicap!BF9</f>
        <v>12</v>
      </c>
      <c r="Y9" s="43" t="n">
        <f aca="false">+Handicap!BJ9</f>
        <v>0</v>
      </c>
      <c r="Z9" s="43" t="n">
        <f aca="false">+'UITSLAG 16 04 24'!C36</f>
        <v>0</v>
      </c>
      <c r="AA9" s="84" t="n">
        <f aca="false">+Handicap!BV9</f>
        <v>12</v>
      </c>
      <c r="AB9" s="43" t="n">
        <f aca="false">+Handicap!BR9</f>
        <v>0</v>
      </c>
      <c r="AC9" s="43" t="n">
        <f aca="false">+'UITSLAG 21 05 24'!C36</f>
        <v>0</v>
      </c>
      <c r="AD9" s="86" t="n">
        <f aca="false">+(E9+H9+K9+N9+Q9+T9+W9+Z9+AC9)/Handicap!BW9</f>
        <v>1.8</v>
      </c>
    </row>
    <row r="10" customFormat="false" ht="12.75" hidden="false" customHeight="false" outlineLevel="0" collapsed="false">
      <c r="A10" s="83" t="s">
        <v>6</v>
      </c>
      <c r="B10" s="28" t="s">
        <v>23</v>
      </c>
      <c r="C10" s="84" t="n">
        <f aca="false">+Handicap!H10</f>
        <v>10</v>
      </c>
      <c r="D10" s="43" t="n">
        <f aca="false">+Handicap!F10</f>
        <v>2</v>
      </c>
      <c r="E10" s="43" t="n">
        <f aca="false">+'UITSLAG 19 09 23'!C37</f>
        <v>0</v>
      </c>
      <c r="F10" s="84" t="n">
        <f aca="false">+Handicap!J10</f>
        <v>10</v>
      </c>
      <c r="G10" s="43" t="n">
        <f aca="false">+Handicap!N10</f>
        <v>0</v>
      </c>
      <c r="H10" s="43" t="n">
        <f aca="false">+'UITSLAG 17 10 23'!C37</f>
        <v>9</v>
      </c>
      <c r="I10" s="84" t="n">
        <f aca="false">+Handicap!R10</f>
        <v>10</v>
      </c>
      <c r="J10" s="43" t="n">
        <f aca="false">+Handicap!V10</f>
        <v>0</v>
      </c>
      <c r="K10" s="43" t="n">
        <f aca="false">+'UITSLAG 21 11 23'!C37</f>
        <v>0</v>
      </c>
      <c r="L10" s="84" t="n">
        <f aca="false">+Handicap!Z10</f>
        <v>10</v>
      </c>
      <c r="M10" s="43" t="n">
        <f aca="false">+Handicap!AD10</f>
        <v>0</v>
      </c>
      <c r="N10" s="43" t="n">
        <f aca="false">+'UITSLAG 19 12 23'!C37</f>
        <v>0</v>
      </c>
      <c r="O10" s="84" t="n">
        <f aca="false">+Handicap!AH10</f>
        <v>10</v>
      </c>
      <c r="P10" s="43" t="n">
        <f aca="false">+Handicap!AL10</f>
        <v>0</v>
      </c>
      <c r="Q10" s="43" t="n">
        <f aca="false">+'UITSLAG 16 01 24'!C37</f>
        <v>0</v>
      </c>
      <c r="R10" s="84" t="n">
        <f aca="false">+Handicap!AP10</f>
        <v>10</v>
      </c>
      <c r="S10" s="43" t="n">
        <f aca="false">+Handicap!AT10</f>
        <v>0</v>
      </c>
      <c r="T10" s="43" t="n">
        <f aca="false">+'UITSLAG 20 02 24'!C37</f>
        <v>0</v>
      </c>
      <c r="U10" s="85" t="n">
        <f aca="false">+Handicap!BF10</f>
        <v>10</v>
      </c>
      <c r="V10" s="43" t="n">
        <f aca="false">+Handicap!BB10</f>
        <v>0</v>
      </c>
      <c r="W10" s="43" t="n">
        <f aca="false">+'UITSLAG 19 03 24'!C37</f>
        <v>0</v>
      </c>
      <c r="X10" s="84" t="n">
        <f aca="false">+Handicap!BF10</f>
        <v>10</v>
      </c>
      <c r="Y10" s="43" t="n">
        <f aca="false">+Handicap!BJ10</f>
        <v>0</v>
      </c>
      <c r="Z10" s="43" t="n">
        <f aca="false">+'UITSLAG 16 04 24'!C37</f>
        <v>0</v>
      </c>
      <c r="AA10" s="84" t="n">
        <f aca="false">+Handicap!BV10</f>
        <v>10</v>
      </c>
      <c r="AB10" s="43" t="n">
        <f aca="false">+Handicap!BR10</f>
        <v>0</v>
      </c>
      <c r="AC10" s="43" t="n">
        <f aca="false">+'UITSLAG 21 05 24'!C37</f>
        <v>0</v>
      </c>
      <c r="AD10" s="86" t="n">
        <f aca="false">+(E10+H10+K10+N10+Q10+T10+W10+Z10+AC10)/Handicap!BW10</f>
        <v>4.5</v>
      </c>
    </row>
    <row r="11" customFormat="false" ht="12.75" hidden="false" customHeight="false" outlineLevel="0" collapsed="false">
      <c r="A11" s="83" t="s">
        <v>7</v>
      </c>
      <c r="B11" s="28" t="s">
        <v>24</v>
      </c>
      <c r="C11" s="84" t="n">
        <f aca="false">+Handicap!H11</f>
        <v>14</v>
      </c>
      <c r="D11" s="43" t="n">
        <f aca="false">+Handicap!F11</f>
        <v>3</v>
      </c>
      <c r="E11" s="43" t="n">
        <f aca="false">+'UITSLAG 19 09 23'!C38</f>
        <v>6</v>
      </c>
      <c r="F11" s="84" t="n">
        <f aca="false">+Handicap!J11</f>
        <v>15</v>
      </c>
      <c r="G11" s="43" t="n">
        <f aca="false">+Handicap!N11</f>
        <v>0</v>
      </c>
      <c r="H11" s="43" t="n">
        <f aca="false">+'UITSLAG 17 10 23'!C38</f>
        <v>0</v>
      </c>
      <c r="I11" s="84" t="n">
        <f aca="false">+Handicap!R11</f>
        <v>15</v>
      </c>
      <c r="J11" s="43" t="n">
        <f aca="false">+Handicap!V11</f>
        <v>0</v>
      </c>
      <c r="K11" s="43" t="n">
        <f aca="false">+'UITSLAG 21 11 23'!C38</f>
        <v>0</v>
      </c>
      <c r="L11" s="84" t="n">
        <f aca="false">+Handicap!Z11</f>
        <v>15</v>
      </c>
      <c r="M11" s="43" t="n">
        <f aca="false">+Handicap!AD11</f>
        <v>0</v>
      </c>
      <c r="N11" s="43" t="n">
        <f aca="false">+'UITSLAG 19 12 23'!C38</f>
        <v>0</v>
      </c>
      <c r="O11" s="84" t="n">
        <f aca="false">+Handicap!AH11</f>
        <v>15</v>
      </c>
      <c r="P11" s="43" t="n">
        <f aca="false">+Handicap!AL11</f>
        <v>0</v>
      </c>
      <c r="Q11" s="43" t="n">
        <f aca="false">+'UITSLAG 16 01 24'!C38</f>
        <v>0</v>
      </c>
      <c r="R11" s="84" t="n">
        <f aca="false">+Handicap!AP11</f>
        <v>15</v>
      </c>
      <c r="S11" s="43" t="n">
        <f aca="false">+Handicap!AT11</f>
        <v>0</v>
      </c>
      <c r="T11" s="43" t="n">
        <f aca="false">+'UITSLAG 20 02 24'!C38</f>
        <v>0</v>
      </c>
      <c r="U11" s="85" t="n">
        <f aca="false">+Handicap!BF11</f>
        <v>15</v>
      </c>
      <c r="V11" s="43" t="n">
        <f aca="false">+Handicap!BB11</f>
        <v>0</v>
      </c>
      <c r="W11" s="43" t="n">
        <f aca="false">+'UITSLAG 19 03 24'!C38</f>
        <v>0</v>
      </c>
      <c r="X11" s="84" t="n">
        <f aca="false">+Handicap!BF11</f>
        <v>15</v>
      </c>
      <c r="Y11" s="43" t="n">
        <f aca="false">+Handicap!BJ11</f>
        <v>0</v>
      </c>
      <c r="Z11" s="43" t="n">
        <f aca="false">+'UITSLAG 16 04 24'!C38</f>
        <v>0</v>
      </c>
      <c r="AA11" s="84" t="n">
        <f aca="false">+Handicap!BV11</f>
        <v>15</v>
      </c>
      <c r="AB11" s="43" t="n">
        <f aca="false">+Handicap!BR11</f>
        <v>0</v>
      </c>
      <c r="AC11" s="43" t="n">
        <f aca="false">+'UITSLAG 21 05 24'!C38</f>
        <v>0</v>
      </c>
      <c r="AD11" s="86" t="n">
        <f aca="false">+(E11+H11+K11+N11+Q11+T11+W11+Z11+AC11)/Handicap!BW11</f>
        <v>2</v>
      </c>
    </row>
    <row r="12" customFormat="false" ht="12.75" hidden="false" customHeight="false" outlineLevel="0" collapsed="false">
      <c r="A12" s="83" t="s">
        <v>8</v>
      </c>
      <c r="B12" s="28" t="s">
        <v>25</v>
      </c>
      <c r="C12" s="84" t="n">
        <f aca="false">+Handicap!H12</f>
        <v>15</v>
      </c>
      <c r="D12" s="43" t="n">
        <f aca="false">+Handicap!F12</f>
        <v>2</v>
      </c>
      <c r="E12" s="43" t="n">
        <f aca="false">+'UITSLAG 19 09 23'!C39</f>
        <v>3</v>
      </c>
      <c r="F12" s="84" t="n">
        <f aca="false">+Handicap!J12</f>
        <v>16</v>
      </c>
      <c r="G12" s="43" t="n">
        <f aca="false">+Handicap!N12</f>
        <v>2</v>
      </c>
      <c r="H12" s="43" t="n">
        <f aca="false">+'UITSLAG 17 10 23'!C39</f>
        <v>6</v>
      </c>
      <c r="I12" s="84" t="n">
        <f aca="false">+Handicap!R12</f>
        <v>16</v>
      </c>
      <c r="J12" s="43" t="n">
        <f aca="false">+Handicap!V12</f>
        <v>0</v>
      </c>
      <c r="K12" s="43" t="n">
        <f aca="false">+'UITSLAG 21 11 23'!C39</f>
        <v>0</v>
      </c>
      <c r="L12" s="84" t="n">
        <f aca="false">+Handicap!Z12</f>
        <v>16</v>
      </c>
      <c r="M12" s="43" t="n">
        <f aca="false">+Handicap!AD12</f>
        <v>0</v>
      </c>
      <c r="N12" s="43" t="n">
        <f aca="false">+'UITSLAG 19 12 23'!C39</f>
        <v>0</v>
      </c>
      <c r="O12" s="84" t="n">
        <f aca="false">+Handicap!AH12</f>
        <v>16</v>
      </c>
      <c r="P12" s="43" t="n">
        <f aca="false">+Handicap!AL12</f>
        <v>0</v>
      </c>
      <c r="Q12" s="43" t="n">
        <f aca="false">+'UITSLAG 16 01 24'!C39</f>
        <v>0</v>
      </c>
      <c r="R12" s="84" t="n">
        <f aca="false">+Handicap!AP12</f>
        <v>16</v>
      </c>
      <c r="S12" s="43" t="n">
        <f aca="false">+Handicap!AT12</f>
        <v>0</v>
      </c>
      <c r="T12" s="43" t="n">
        <f aca="false">+'UITSLAG 20 02 24'!C39</f>
        <v>0</v>
      </c>
      <c r="U12" s="85" t="n">
        <f aca="false">+Handicap!BF12</f>
        <v>16</v>
      </c>
      <c r="V12" s="43" t="n">
        <f aca="false">+Handicap!BB12</f>
        <v>0</v>
      </c>
      <c r="W12" s="43" t="n">
        <f aca="false">+'UITSLAG 19 03 24'!C39</f>
        <v>0</v>
      </c>
      <c r="X12" s="84" t="n">
        <f aca="false">+Handicap!BF12</f>
        <v>16</v>
      </c>
      <c r="Y12" s="43" t="n">
        <f aca="false">+Handicap!BJ12</f>
        <v>0</v>
      </c>
      <c r="Z12" s="43" t="n">
        <f aca="false">+'UITSLAG 16 04 24'!C39</f>
        <v>0</v>
      </c>
      <c r="AA12" s="84" t="n">
        <f aca="false">+Handicap!BV12</f>
        <v>16</v>
      </c>
      <c r="AB12" s="43" t="n">
        <f aca="false">+Handicap!BR12</f>
        <v>0</v>
      </c>
      <c r="AC12" s="43" t="n">
        <f aca="false">+'UITSLAG 21 05 24'!C39</f>
        <v>0</v>
      </c>
      <c r="AD12" s="86" t="n">
        <f aca="false">+(E12+H12+K12+N12+Q12+T12+W12+Z12+AC12)/Handicap!BW12</f>
        <v>2.25</v>
      </c>
    </row>
    <row r="13" customFormat="false" ht="12.75" hidden="false" customHeight="false" outlineLevel="0" collapsed="false">
      <c r="A13" s="83" t="s">
        <v>9</v>
      </c>
      <c r="B13" s="87" t="s">
        <v>26</v>
      </c>
      <c r="C13" s="84" t="n">
        <f aca="false">+Handicap!H13</f>
        <v>10</v>
      </c>
      <c r="D13" s="43" t="n">
        <f aca="false">+Handicap!F13</f>
        <v>0</v>
      </c>
      <c r="E13" s="43" t="n">
        <f aca="false">+'UITSLAG 19 09 23'!C40</f>
        <v>0</v>
      </c>
      <c r="F13" s="84" t="n">
        <f aca="false">+Handicap!J13</f>
        <v>10</v>
      </c>
      <c r="G13" s="43" t="n">
        <f aca="false">+Handicap!N13</f>
        <v>3</v>
      </c>
      <c r="H13" s="43" t="n">
        <f aca="false">+'UITSLAG 17 10 23'!C40</f>
        <v>0</v>
      </c>
      <c r="I13" s="84" t="n">
        <f aca="false">+Handicap!R13</f>
        <v>10</v>
      </c>
      <c r="J13" s="43" t="n">
        <f aca="false">+Handicap!V13</f>
        <v>0</v>
      </c>
      <c r="K13" s="43" t="n">
        <f aca="false">+'UITSLAG 21 11 23'!C40</f>
        <v>0</v>
      </c>
      <c r="L13" s="84" t="n">
        <f aca="false">+Handicap!Z13</f>
        <v>10</v>
      </c>
      <c r="M13" s="43" t="n">
        <f aca="false">+Handicap!AD13</f>
        <v>0</v>
      </c>
      <c r="N13" s="43" t="n">
        <f aca="false">+'UITSLAG 19 12 23'!C40</f>
        <v>0</v>
      </c>
      <c r="O13" s="84" t="n">
        <f aca="false">+Handicap!AH13</f>
        <v>10</v>
      </c>
      <c r="P13" s="43" t="n">
        <f aca="false">+Handicap!AL13</f>
        <v>0</v>
      </c>
      <c r="Q13" s="43" t="n">
        <f aca="false">+'UITSLAG 16 01 24'!C40</f>
        <v>0</v>
      </c>
      <c r="R13" s="84" t="n">
        <f aca="false">+Handicap!AP13</f>
        <v>10</v>
      </c>
      <c r="S13" s="43" t="n">
        <f aca="false">+Handicap!AT13</f>
        <v>0</v>
      </c>
      <c r="T13" s="43" t="n">
        <f aca="false">+'UITSLAG 20 02 24'!C40</f>
        <v>0</v>
      </c>
      <c r="U13" s="85" t="n">
        <f aca="false">+Handicap!BF13</f>
        <v>10</v>
      </c>
      <c r="V13" s="43" t="n">
        <f aca="false">+Handicap!BB13</f>
        <v>0</v>
      </c>
      <c r="W13" s="43" t="n">
        <f aca="false">+'UITSLAG 19 03 24'!C40</f>
        <v>0</v>
      </c>
      <c r="X13" s="84" t="n">
        <f aca="false">+Handicap!BF13</f>
        <v>10</v>
      </c>
      <c r="Y13" s="43" t="n">
        <f aca="false">+Handicap!BJ13</f>
        <v>0</v>
      </c>
      <c r="Z13" s="43" t="n">
        <f aca="false">+'UITSLAG 16 04 24'!C40</f>
        <v>0</v>
      </c>
      <c r="AA13" s="84" t="n">
        <f aca="false">+Handicap!BV13</f>
        <v>10</v>
      </c>
      <c r="AB13" s="43" t="n">
        <f aca="false">+Handicap!BR13</f>
        <v>0</v>
      </c>
      <c r="AC13" s="43" t="n">
        <f aca="false">+'UITSLAG 21 05 24'!C40</f>
        <v>0</v>
      </c>
      <c r="AD13" s="86" t="n">
        <f aca="false">+(E13+H13+K13+N13+Q13+T13+W13+Z13+AC13)/Handicap!BW13</f>
        <v>0</v>
      </c>
    </row>
    <row r="14" customFormat="false" ht="12.75" hidden="false" customHeight="false" outlineLevel="0" collapsed="false">
      <c r="A14" s="83" t="s">
        <v>10</v>
      </c>
      <c r="B14" s="28" t="s">
        <v>28</v>
      </c>
      <c r="C14" s="84" t="n">
        <f aca="false">+Handicap!H14</f>
        <v>10</v>
      </c>
      <c r="D14" s="43" t="n">
        <f aca="false">+Handicap!F14</f>
        <v>3</v>
      </c>
      <c r="E14" s="43" t="n">
        <f aca="false">+'UITSLAG 19 09 23'!C41</f>
        <v>3</v>
      </c>
      <c r="F14" s="84" t="n">
        <f aca="false">+Handicap!J14</f>
        <v>12</v>
      </c>
      <c r="G14" s="43" t="n">
        <f aca="false">+Handicap!N14</f>
        <v>3</v>
      </c>
      <c r="H14" s="43" t="n">
        <f aca="false">+'UITSLAG 17 10 23'!C41</f>
        <v>3</v>
      </c>
      <c r="I14" s="84" t="n">
        <f aca="false">+Handicap!R14</f>
        <v>12</v>
      </c>
      <c r="J14" s="43" t="n">
        <f aca="false">+Handicap!V14</f>
        <v>0</v>
      </c>
      <c r="K14" s="43" t="n">
        <f aca="false">+'UITSLAG 21 11 23'!C41</f>
        <v>0</v>
      </c>
      <c r="L14" s="84" t="n">
        <f aca="false">+Handicap!Z14</f>
        <v>12</v>
      </c>
      <c r="M14" s="43" t="n">
        <f aca="false">+Handicap!AD14</f>
        <v>0</v>
      </c>
      <c r="N14" s="43" t="n">
        <f aca="false">+'UITSLAG 19 12 23'!C41</f>
        <v>0</v>
      </c>
      <c r="O14" s="84" t="n">
        <f aca="false">+Handicap!AH14</f>
        <v>12</v>
      </c>
      <c r="P14" s="43" t="n">
        <f aca="false">+Handicap!AL14</f>
        <v>0</v>
      </c>
      <c r="Q14" s="43" t="n">
        <f aca="false">+'UITSLAG 16 01 24'!C41</f>
        <v>0</v>
      </c>
      <c r="R14" s="84" t="n">
        <f aca="false">+Handicap!AP14</f>
        <v>12</v>
      </c>
      <c r="S14" s="43" t="n">
        <f aca="false">+Handicap!AT14</f>
        <v>0</v>
      </c>
      <c r="T14" s="43" t="n">
        <f aca="false">+'UITSLAG 20 02 24'!C41</f>
        <v>0</v>
      </c>
      <c r="U14" s="85" t="n">
        <f aca="false">+Handicap!BF14</f>
        <v>12</v>
      </c>
      <c r="V14" s="43" t="n">
        <f aca="false">+Handicap!BB14</f>
        <v>0</v>
      </c>
      <c r="W14" s="43" t="n">
        <f aca="false">+'UITSLAG 19 03 24'!C41</f>
        <v>0</v>
      </c>
      <c r="X14" s="84" t="n">
        <f aca="false">+Handicap!BF14</f>
        <v>12</v>
      </c>
      <c r="Y14" s="43" t="n">
        <f aca="false">+Handicap!BJ14</f>
        <v>0</v>
      </c>
      <c r="Z14" s="43" t="n">
        <f aca="false">+'UITSLAG 16 04 24'!C41</f>
        <v>0</v>
      </c>
      <c r="AA14" s="84" t="n">
        <f aca="false">+Handicap!BV14</f>
        <v>12</v>
      </c>
      <c r="AB14" s="43" t="n">
        <f aca="false">+Handicap!BR14</f>
        <v>0</v>
      </c>
      <c r="AC14" s="43" t="n">
        <f aca="false">+'UITSLAG 21 05 24'!C41</f>
        <v>0</v>
      </c>
      <c r="AD14" s="86" t="n">
        <f aca="false">+(E14+H14+K14+N14+Q14+T14+W14+Z14+AC14)/Handicap!BW14</f>
        <v>1</v>
      </c>
    </row>
    <row r="15" customFormat="false" ht="12.75" hidden="false" customHeight="false" outlineLevel="0" collapsed="false">
      <c r="A15" s="83" t="s">
        <v>11</v>
      </c>
      <c r="B15" s="28" t="s">
        <v>29</v>
      </c>
      <c r="C15" s="84" t="n">
        <f aca="false">+Handicap!H15</f>
        <v>10</v>
      </c>
      <c r="D15" s="43" t="n">
        <f aca="false">+Handicap!F15</f>
        <v>0</v>
      </c>
      <c r="E15" s="43" t="n">
        <f aca="false">+'UITSLAG 19 09 23'!C42</f>
        <v>0</v>
      </c>
      <c r="F15" s="84" t="n">
        <f aca="false">+Handicap!J15</f>
        <v>10</v>
      </c>
      <c r="G15" s="43" t="n">
        <f aca="false">+Handicap!N15</f>
        <v>0</v>
      </c>
      <c r="H15" s="43" t="n">
        <f aca="false">+'UITSLAG 17 10 23'!C42</f>
        <v>0</v>
      </c>
      <c r="I15" s="84" t="n">
        <f aca="false">+Handicap!R15</f>
        <v>10</v>
      </c>
      <c r="J15" s="43" t="n">
        <f aca="false">+Handicap!V15</f>
        <v>0</v>
      </c>
      <c r="K15" s="43" t="n">
        <f aca="false">+'UITSLAG 21 11 23'!C42</f>
        <v>0</v>
      </c>
      <c r="L15" s="84" t="n">
        <f aca="false">+Handicap!Z15</f>
        <v>10</v>
      </c>
      <c r="M15" s="43" t="n">
        <f aca="false">+Handicap!AD15</f>
        <v>0</v>
      </c>
      <c r="N15" s="43" t="n">
        <f aca="false">+'UITSLAG 19 12 23'!C42</f>
        <v>0</v>
      </c>
      <c r="O15" s="84" t="n">
        <f aca="false">+Handicap!AH15</f>
        <v>10</v>
      </c>
      <c r="P15" s="43" t="n">
        <f aca="false">+Handicap!AL15</f>
        <v>0</v>
      </c>
      <c r="Q15" s="43" t="n">
        <f aca="false">+'UITSLAG 16 01 24'!C42</f>
        <v>0</v>
      </c>
      <c r="R15" s="84" t="n">
        <f aca="false">+Handicap!AP15</f>
        <v>10</v>
      </c>
      <c r="S15" s="43" t="n">
        <f aca="false">+Handicap!AT15</f>
        <v>0</v>
      </c>
      <c r="T15" s="43" t="n">
        <f aca="false">+'UITSLAG 20 02 24'!C42</f>
        <v>0</v>
      </c>
      <c r="U15" s="85" t="n">
        <f aca="false">+Handicap!BF15</f>
        <v>10</v>
      </c>
      <c r="V15" s="43" t="n">
        <f aca="false">+Handicap!BB15</f>
        <v>0</v>
      </c>
      <c r="W15" s="43" t="n">
        <f aca="false">+'UITSLAG 19 03 24'!C42</f>
        <v>0</v>
      </c>
      <c r="X15" s="84" t="n">
        <f aca="false">+Handicap!BF15</f>
        <v>10</v>
      </c>
      <c r="Y15" s="43" t="n">
        <f aca="false">+Handicap!BJ15</f>
        <v>0</v>
      </c>
      <c r="Z15" s="43" t="n">
        <f aca="false">+'UITSLAG 16 04 24'!C42</f>
        <v>0</v>
      </c>
      <c r="AA15" s="84" t="n">
        <f aca="false">+Handicap!BV15</f>
        <v>10</v>
      </c>
      <c r="AB15" s="43" t="n">
        <f aca="false">+Handicap!BR15</f>
        <v>0</v>
      </c>
      <c r="AC15" s="43" t="n">
        <f aca="false">+'UITSLAG 21 05 24'!C42</f>
        <v>0</v>
      </c>
      <c r="AD15" s="86" t="e">
        <f aca="false">+(E15+H15+K15+N15+Q15+T15+W15+Z15+AC15)/Handicap!BW15</f>
        <v>#DIV/0!</v>
      </c>
    </row>
    <row r="16" customFormat="false" ht="12.75" hidden="false" customHeight="false" outlineLevel="0" collapsed="false">
      <c r="A16" s="83" t="s">
        <v>12</v>
      </c>
      <c r="B16" s="28" t="s">
        <v>30</v>
      </c>
      <c r="C16" s="84" t="n">
        <f aca="false">+Handicap!H16</f>
        <v>13</v>
      </c>
      <c r="D16" s="43" t="n">
        <f aca="false">+Handicap!F16</f>
        <v>3</v>
      </c>
      <c r="E16" s="43" t="n">
        <f aca="false">+'UITSLAG 19 09 23'!C43</f>
        <v>3</v>
      </c>
      <c r="F16" s="84" t="n">
        <f aca="false">+Handicap!J16</f>
        <v>14</v>
      </c>
      <c r="G16" s="43" t="n">
        <f aca="false">+Handicap!N16</f>
        <v>3</v>
      </c>
      <c r="H16" s="43" t="n">
        <f aca="false">+'UITSLAG 17 10 23'!C43</f>
        <v>6</v>
      </c>
      <c r="I16" s="84" t="n">
        <f aca="false">+Handicap!R16</f>
        <v>14</v>
      </c>
      <c r="J16" s="43" t="n">
        <f aca="false">+Handicap!V16</f>
        <v>0</v>
      </c>
      <c r="K16" s="43" t="n">
        <f aca="false">+'UITSLAG 21 11 23'!C43</f>
        <v>0</v>
      </c>
      <c r="L16" s="84" t="n">
        <f aca="false">+Handicap!Z16</f>
        <v>14</v>
      </c>
      <c r="M16" s="43" t="n">
        <f aca="false">+Handicap!AD16</f>
        <v>0</v>
      </c>
      <c r="N16" s="43" t="n">
        <f aca="false">+'UITSLAG 19 12 23'!C43</f>
        <v>0</v>
      </c>
      <c r="O16" s="84" t="n">
        <f aca="false">+Handicap!AH16</f>
        <v>14</v>
      </c>
      <c r="P16" s="43" t="n">
        <f aca="false">+Handicap!AL16</f>
        <v>0</v>
      </c>
      <c r="Q16" s="43" t="n">
        <f aca="false">+'UITSLAG 16 01 24'!C43</f>
        <v>0</v>
      </c>
      <c r="R16" s="84" t="n">
        <f aca="false">+Handicap!AP16</f>
        <v>14</v>
      </c>
      <c r="S16" s="43" t="n">
        <f aca="false">+Handicap!AT16</f>
        <v>0</v>
      </c>
      <c r="T16" s="43" t="n">
        <f aca="false">+'UITSLAG 20 02 24'!C43</f>
        <v>0</v>
      </c>
      <c r="U16" s="85" t="n">
        <f aca="false">+Handicap!BF16</f>
        <v>14</v>
      </c>
      <c r="V16" s="43" t="n">
        <f aca="false">+Handicap!BB16</f>
        <v>0</v>
      </c>
      <c r="W16" s="43" t="n">
        <f aca="false">+'UITSLAG 19 03 24'!C43</f>
        <v>0</v>
      </c>
      <c r="X16" s="84" t="n">
        <f aca="false">+Handicap!BF16</f>
        <v>14</v>
      </c>
      <c r="Y16" s="43" t="n">
        <f aca="false">+Handicap!BJ16</f>
        <v>0</v>
      </c>
      <c r="Z16" s="43" t="n">
        <f aca="false">+'UITSLAG 16 04 24'!C43</f>
        <v>0</v>
      </c>
      <c r="AA16" s="84" t="n">
        <f aca="false">+Handicap!BV16</f>
        <v>14</v>
      </c>
      <c r="AB16" s="43" t="n">
        <f aca="false">+Handicap!BR16</f>
        <v>0</v>
      </c>
      <c r="AC16" s="43" t="n">
        <f aca="false">+'UITSLAG 21 05 24'!C43</f>
        <v>0</v>
      </c>
      <c r="AD16" s="86" t="n">
        <f aca="false">+(E16+H16+K16+N16+Q16+T16+W16+Z16+AC16)/Handicap!BW16</f>
        <v>1.5</v>
      </c>
    </row>
    <row r="17" customFormat="false" ht="12.75" hidden="false" customHeight="false" outlineLevel="0" collapsed="false">
      <c r="A17" s="83" t="s">
        <v>13</v>
      </c>
      <c r="B17" s="38" t="s">
        <v>31</v>
      </c>
      <c r="C17" s="84" t="n">
        <f aca="false">+Handicap!H17</f>
        <v>13</v>
      </c>
      <c r="D17" s="43" t="n">
        <f aca="false">+Handicap!F17</f>
        <v>3</v>
      </c>
      <c r="E17" s="43" t="n">
        <f aca="false">+'UITSLAG 19 09 23'!C44</f>
        <v>6</v>
      </c>
      <c r="F17" s="84" t="n">
        <f aca="false">+Handicap!J17</f>
        <v>14</v>
      </c>
      <c r="G17" s="43" t="n">
        <f aca="false">+Handicap!N17</f>
        <v>0</v>
      </c>
      <c r="H17" s="43" t="n">
        <f aca="false">+'UITSLAG 17 10 23'!C44</f>
        <v>0</v>
      </c>
      <c r="I17" s="84" t="n">
        <f aca="false">+Handicap!R17</f>
        <v>14</v>
      </c>
      <c r="J17" s="43" t="n">
        <f aca="false">+Handicap!V17</f>
        <v>0</v>
      </c>
      <c r="K17" s="43" t="n">
        <f aca="false">+'UITSLAG 21 11 23'!C44</f>
        <v>0</v>
      </c>
      <c r="L17" s="84" t="n">
        <f aca="false">+Handicap!Z17</f>
        <v>14</v>
      </c>
      <c r="M17" s="43" t="n">
        <f aca="false">+Handicap!AD17</f>
        <v>0</v>
      </c>
      <c r="N17" s="43" t="n">
        <f aca="false">+'UITSLAG 19 12 23'!C44</f>
        <v>0</v>
      </c>
      <c r="O17" s="84" t="n">
        <f aca="false">+Handicap!AH17</f>
        <v>14</v>
      </c>
      <c r="P17" s="43" t="n">
        <f aca="false">+Handicap!AL17</f>
        <v>0</v>
      </c>
      <c r="Q17" s="43" t="n">
        <f aca="false">+'UITSLAG 16 01 24'!C44</f>
        <v>0</v>
      </c>
      <c r="R17" s="84" t="n">
        <f aca="false">+Handicap!AP17</f>
        <v>14</v>
      </c>
      <c r="S17" s="43" t="n">
        <f aca="false">+Handicap!AT17</f>
        <v>0</v>
      </c>
      <c r="T17" s="43" t="n">
        <f aca="false">+'UITSLAG 20 02 24'!C44</f>
        <v>0</v>
      </c>
      <c r="U17" s="85" t="n">
        <f aca="false">+Handicap!BF17</f>
        <v>14</v>
      </c>
      <c r="V17" s="43" t="n">
        <f aca="false">+Handicap!BB17</f>
        <v>0</v>
      </c>
      <c r="W17" s="43" t="n">
        <f aca="false">+'UITSLAG 19 03 24'!C44</f>
        <v>0</v>
      </c>
      <c r="X17" s="84" t="n">
        <f aca="false">+Handicap!BF17</f>
        <v>14</v>
      </c>
      <c r="Y17" s="43" t="n">
        <f aca="false">+Handicap!BJ17</f>
        <v>0</v>
      </c>
      <c r="Z17" s="43" t="n">
        <f aca="false">+'UITSLAG 16 04 24'!C44</f>
        <v>0</v>
      </c>
      <c r="AA17" s="84" t="n">
        <f aca="false">+Handicap!BV17</f>
        <v>14</v>
      </c>
      <c r="AB17" s="43" t="n">
        <f aca="false">+Handicap!BR17</f>
        <v>0</v>
      </c>
      <c r="AC17" s="43" t="n">
        <f aca="false">+'UITSLAG 21 05 24'!C44</f>
        <v>0</v>
      </c>
      <c r="AD17" s="86" t="n">
        <f aca="false">+(E17+H17+K17+N17+Q17+T17+W17+Z17+AC17)/Handicap!BW17</f>
        <v>2</v>
      </c>
    </row>
    <row r="18" customFormat="false" ht="12.75" hidden="false" customHeight="false" outlineLevel="0" collapsed="false">
      <c r="A18" s="83" t="s">
        <v>14</v>
      </c>
      <c r="B18" s="38" t="s">
        <v>32</v>
      </c>
      <c r="C18" s="84" t="n">
        <f aca="false">+Handicap!H18</f>
        <v>27</v>
      </c>
      <c r="D18" s="43" t="n">
        <f aca="false">+Handicap!F18</f>
        <v>3</v>
      </c>
      <c r="E18" s="43" t="n">
        <f aca="false">+'UITSLAG 19 09 23'!C45</f>
        <v>9</v>
      </c>
      <c r="F18" s="84" t="n">
        <f aca="false">+Handicap!J18</f>
        <v>29</v>
      </c>
      <c r="G18" s="43" t="n">
        <f aca="false">+Handicap!N18</f>
        <v>3</v>
      </c>
      <c r="H18" s="43" t="n">
        <f aca="false">+'UITSLAG 17 10 23'!C45</f>
        <v>3</v>
      </c>
      <c r="I18" s="84" t="n">
        <f aca="false">+Handicap!R18</f>
        <v>29</v>
      </c>
      <c r="J18" s="43" t="n">
        <f aca="false">+Handicap!V18</f>
        <v>0</v>
      </c>
      <c r="K18" s="43" t="n">
        <f aca="false">+'UITSLAG 21 11 23'!C45</f>
        <v>0</v>
      </c>
      <c r="L18" s="84" t="n">
        <f aca="false">+Handicap!Z18</f>
        <v>29</v>
      </c>
      <c r="M18" s="43" t="n">
        <f aca="false">+Handicap!AD18</f>
        <v>0</v>
      </c>
      <c r="N18" s="43" t="n">
        <f aca="false">+'UITSLAG 19 12 23'!C45</f>
        <v>0</v>
      </c>
      <c r="O18" s="84" t="n">
        <f aca="false">+Handicap!AH18</f>
        <v>29</v>
      </c>
      <c r="P18" s="43" t="n">
        <f aca="false">+Handicap!AL18</f>
        <v>0</v>
      </c>
      <c r="Q18" s="43" t="n">
        <f aca="false">+'UITSLAG 16 01 24'!C45</f>
        <v>0</v>
      </c>
      <c r="R18" s="84" t="n">
        <f aca="false">+Handicap!AP18</f>
        <v>29</v>
      </c>
      <c r="S18" s="43" t="n">
        <f aca="false">+Handicap!AT18</f>
        <v>0</v>
      </c>
      <c r="T18" s="43" t="n">
        <f aca="false">+'UITSLAG 20 02 24'!C45</f>
        <v>0</v>
      </c>
      <c r="U18" s="85" t="n">
        <f aca="false">+Handicap!BF18</f>
        <v>29</v>
      </c>
      <c r="V18" s="43" t="n">
        <f aca="false">+Handicap!BB18</f>
        <v>0</v>
      </c>
      <c r="W18" s="43" t="n">
        <f aca="false">+'UITSLAG 19 03 24'!C45</f>
        <v>0</v>
      </c>
      <c r="X18" s="84" t="n">
        <f aca="false">+Handicap!BF18</f>
        <v>29</v>
      </c>
      <c r="Y18" s="43" t="n">
        <f aca="false">+Handicap!BJ18</f>
        <v>0</v>
      </c>
      <c r="Z18" s="43" t="n">
        <f aca="false">+'UITSLAG 16 04 24'!C45</f>
        <v>0</v>
      </c>
      <c r="AA18" s="84" t="n">
        <f aca="false">+Handicap!BV18</f>
        <v>29</v>
      </c>
      <c r="AB18" s="43" t="n">
        <f aca="false">+Handicap!BR18</f>
        <v>0</v>
      </c>
      <c r="AC18" s="43" t="n">
        <f aca="false">+'UITSLAG 21 05 24'!C45</f>
        <v>0</v>
      </c>
      <c r="AD18" s="86" t="n">
        <f aca="false">+(E18+H18+K18+N18+Q18+T18+W18+Z18+AC18)/Handicap!BW18</f>
        <v>2</v>
      </c>
    </row>
    <row r="19" customFormat="false" ht="12.75" hidden="false" customHeight="false" outlineLevel="0" collapsed="false">
      <c r="A19" s="83" t="s">
        <v>15</v>
      </c>
      <c r="B19" s="38" t="s">
        <v>33</v>
      </c>
      <c r="C19" s="84" t="n">
        <f aca="false">+Handicap!H19</f>
        <v>15</v>
      </c>
      <c r="D19" s="43" t="n">
        <f aca="false">+Handicap!F19</f>
        <v>0</v>
      </c>
      <c r="E19" s="43" t="n">
        <f aca="false">+'UITSLAG 19 09 23'!C46</f>
        <v>0</v>
      </c>
      <c r="F19" s="84" t="n">
        <f aca="false">+Handicap!J19</f>
        <v>15</v>
      </c>
      <c r="G19" s="43" t="n">
        <f aca="false">+Handicap!N19</f>
        <v>3</v>
      </c>
      <c r="H19" s="43" t="n">
        <f aca="false">+'UITSLAG 17 10 23'!C46</f>
        <v>3</v>
      </c>
      <c r="I19" s="84" t="n">
        <f aca="false">+Handicap!R19</f>
        <v>15</v>
      </c>
      <c r="J19" s="43" t="n">
        <f aca="false">+Handicap!V19</f>
        <v>0</v>
      </c>
      <c r="K19" s="43" t="n">
        <f aca="false">+'UITSLAG 21 11 23'!C46</f>
        <v>0</v>
      </c>
      <c r="L19" s="84" t="n">
        <f aca="false">+Handicap!Z19</f>
        <v>15</v>
      </c>
      <c r="M19" s="43" t="n">
        <f aca="false">+Handicap!AD19</f>
        <v>0</v>
      </c>
      <c r="N19" s="43" t="n">
        <f aca="false">+'UITSLAG 19 12 23'!C46</f>
        <v>0</v>
      </c>
      <c r="O19" s="84" t="n">
        <f aca="false">+Handicap!AH19</f>
        <v>15</v>
      </c>
      <c r="P19" s="43" t="n">
        <f aca="false">+Handicap!AL19</f>
        <v>0</v>
      </c>
      <c r="Q19" s="43" t="n">
        <f aca="false">+'UITSLAG 16 01 24'!C46</f>
        <v>0</v>
      </c>
      <c r="R19" s="84" t="n">
        <f aca="false">+Handicap!AP19</f>
        <v>15</v>
      </c>
      <c r="S19" s="43" t="n">
        <f aca="false">+Handicap!AT19</f>
        <v>0</v>
      </c>
      <c r="T19" s="43" t="n">
        <f aca="false">+'UITSLAG 20 02 24'!C46</f>
        <v>0</v>
      </c>
      <c r="U19" s="85" t="n">
        <f aca="false">+Handicap!BF19</f>
        <v>15</v>
      </c>
      <c r="V19" s="43" t="n">
        <f aca="false">+Handicap!BB19</f>
        <v>0</v>
      </c>
      <c r="W19" s="43" t="n">
        <f aca="false">+'UITSLAG 19 03 24'!C46</f>
        <v>0</v>
      </c>
      <c r="X19" s="84" t="n">
        <f aca="false">+Handicap!BF19</f>
        <v>15</v>
      </c>
      <c r="Y19" s="43" t="n">
        <f aca="false">+Handicap!BJ19</f>
        <v>0</v>
      </c>
      <c r="Z19" s="43" t="n">
        <f aca="false">+'UITSLAG 16 04 24'!C46</f>
        <v>0</v>
      </c>
      <c r="AA19" s="84" t="n">
        <f aca="false">+Handicap!BV19</f>
        <v>15</v>
      </c>
      <c r="AB19" s="43" t="n">
        <f aca="false">+Handicap!BR19</f>
        <v>0</v>
      </c>
      <c r="AC19" s="43" t="n">
        <f aca="false">+'UITSLAG 21 05 24'!C46</f>
        <v>0</v>
      </c>
      <c r="AD19" s="86" t="n">
        <f aca="false">+(E19+H19+K19+N19+Q19+T19+W19+Z19+AC19)/Handicap!BW19</f>
        <v>1</v>
      </c>
    </row>
    <row r="21" customFormat="false" ht="12.75" hidden="false" customHeight="false" outlineLevel="0" collapsed="false">
      <c r="A21" s="88" t="s">
        <v>71</v>
      </c>
    </row>
    <row r="22" customFormat="false" ht="12.75" hidden="false" customHeight="false" outlineLevel="0" collapsed="false">
      <c r="B22" s="89" t="s">
        <v>72</v>
      </c>
      <c r="C22" s="89" t="s">
        <v>73</v>
      </c>
    </row>
    <row r="26" customFormat="false" ht="12.75" hidden="false" customHeight="false" outlineLevel="0" collapsed="false">
      <c r="H26" s="16"/>
      <c r="J26" s="16" t="s">
        <v>74</v>
      </c>
      <c r="K26" s="16" t="s">
        <v>27</v>
      </c>
      <c r="L26" s="16" t="s">
        <v>27</v>
      </c>
    </row>
  </sheetData>
  <sheetProtection sheet="true" password="c4ca" objects="true" scenarios="true"/>
  <mergeCells count="18"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1" sqref="A30:C30 J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4.45"/>
    <col collapsed="false" customWidth="true" hidden="false" outlineLevel="0" max="2" min="2" style="0" width="7.5"/>
    <col collapsed="false" customWidth="true" hidden="false" outlineLevel="0" max="3" min="3" style="0" width="16.27"/>
    <col collapsed="false" customWidth="true" hidden="false" outlineLevel="0" max="4" min="4" style="0" width="5.71"/>
    <col collapsed="false" customWidth="true" hidden="false" outlineLevel="0" max="5" min="5" style="0" width="6.25"/>
    <col collapsed="false" customWidth="true" hidden="false" outlineLevel="0" max="6" min="6" style="0" width="16.27"/>
    <col collapsed="false" customWidth="true" hidden="false" outlineLevel="0" max="7" min="7" style="0" width="5.71"/>
    <col collapsed="false" customWidth="true" hidden="false" outlineLevel="0" max="8" min="8" style="0" width="7.5"/>
    <col collapsed="false" customWidth="true" hidden="false" outlineLevel="0" max="9" min="9" style="0" width="7.65"/>
    <col collapsed="false" customWidth="true" hidden="false" outlineLevel="0" max="12" min="12" style="0" width="16.12"/>
  </cols>
  <sheetData>
    <row r="1" customFormat="false" ht="21.6" hidden="false" customHeight="true" outlineLevel="0" collapsed="false">
      <c r="A1" s="90" t="s">
        <v>75</v>
      </c>
      <c r="B1" s="90" t="s">
        <v>76</v>
      </c>
      <c r="C1" s="90" t="s">
        <v>77</v>
      </c>
      <c r="D1" s="90" t="s">
        <v>78</v>
      </c>
      <c r="E1" s="90" t="s">
        <v>79</v>
      </c>
      <c r="F1" s="90" t="s">
        <v>80</v>
      </c>
      <c r="G1" s="90" t="s">
        <v>81</v>
      </c>
      <c r="H1" s="90" t="s">
        <v>82</v>
      </c>
      <c r="I1" s="90" t="s">
        <v>83</v>
      </c>
      <c r="J1" s="90" t="s">
        <v>84</v>
      </c>
      <c r="K1" s="90" t="s">
        <v>85</v>
      </c>
      <c r="L1" s="90" t="s">
        <v>86</v>
      </c>
    </row>
    <row r="2" customFormat="false" ht="20.85" hidden="false" customHeight="false" outlineLevel="0" collapsed="false">
      <c r="A2" s="90" t="n">
        <v>2</v>
      </c>
      <c r="B2" s="91" t="s">
        <v>37</v>
      </c>
      <c r="C2" s="92" t="s">
        <v>87</v>
      </c>
      <c r="D2" s="92" t="s">
        <v>44</v>
      </c>
      <c r="E2" s="91" t="s">
        <v>37</v>
      </c>
      <c r="F2" s="93" t="s">
        <v>87</v>
      </c>
      <c r="G2" s="93" t="s">
        <v>44</v>
      </c>
      <c r="H2" s="91" t="s">
        <v>88</v>
      </c>
      <c r="I2" s="91" t="s">
        <v>88</v>
      </c>
      <c r="J2" s="93" t="s">
        <v>89</v>
      </c>
      <c r="K2" s="93" t="s">
        <v>89</v>
      </c>
      <c r="L2" s="93" t="s">
        <v>90</v>
      </c>
    </row>
    <row r="3" customFormat="false" ht="15" hidden="false" customHeight="false" outlineLevel="0" collapsed="false">
      <c r="A3" s="90" t="n">
        <v>3</v>
      </c>
      <c r="B3" s="94" t="s">
        <v>14</v>
      </c>
      <c r="C3" s="95" t="str">
        <f aca="false">VLOOKUP(B3,SCHEMA!A:B,2,FALSE())</f>
        <v>Pim Hopman</v>
      </c>
      <c r="D3" s="96" t="n">
        <f aca="false">VLOOKUP(B3,Handicap!A:J,10,FALSE())</f>
        <v>29</v>
      </c>
      <c r="E3" s="97" t="s">
        <v>10</v>
      </c>
      <c r="F3" s="98" t="str">
        <f aca="false">VLOOKUP(E3,SCHEMA!A:B,2,FALSE())</f>
        <v>Jan Vroege</v>
      </c>
      <c r="G3" s="99" t="n">
        <f aca="false">VLOOKUP(E3,Handicap!A:J,10,FALSE())</f>
        <v>12</v>
      </c>
      <c r="H3" s="100" t="n">
        <v>34</v>
      </c>
      <c r="I3" s="100" t="n">
        <v>14</v>
      </c>
      <c r="J3" s="101" t="n">
        <f aca="false">+H3/D3*100</f>
        <v>117.241379310345</v>
      </c>
      <c r="K3" s="101" t="n">
        <f aca="false">+I3/G3*100</f>
        <v>116.666666666667</v>
      </c>
      <c r="L3" s="102" t="str">
        <f aca="false">IF(B3=E3,"n/a",IF(J3=K3,"GELIJK",IF(J3&gt;K3,C3,F3)))</f>
        <v>Pim Hopman</v>
      </c>
    </row>
    <row r="4" customFormat="false" ht="15" hidden="false" customHeight="false" outlineLevel="0" collapsed="false">
      <c r="A4" s="90" t="n">
        <v>4</v>
      </c>
      <c r="B4" s="94" t="s">
        <v>91</v>
      </c>
      <c r="C4" s="95" t="str">
        <f aca="false">VLOOKUP(B4,SCHEMA!A:B,2,FALSE())</f>
        <v>Wim Bloemzaad</v>
      </c>
      <c r="D4" s="96" t="n">
        <f aca="false">VLOOKUP(B4,Handicap!A:J,10,FALSE())</f>
        <v>15</v>
      </c>
      <c r="E4" s="97" t="s">
        <v>91</v>
      </c>
      <c r="F4" s="98" t="str">
        <f aca="false">VLOOKUP(E4,SCHEMA!A:B,2,FALSE())</f>
        <v>Wim Bloemzaad</v>
      </c>
      <c r="G4" s="99" t="n">
        <f aca="false">VLOOKUP(E4,Handicap!A:J,10,FALSE())</f>
        <v>15</v>
      </c>
      <c r="H4" s="100" t="n">
        <v>17</v>
      </c>
      <c r="I4" s="100" t="n">
        <v>17</v>
      </c>
      <c r="J4" s="101" t="n">
        <f aca="false">+H4/D4*100</f>
        <v>113.333333333333</v>
      </c>
      <c r="K4" s="101" t="n">
        <f aca="false">+I4/G4*100</f>
        <v>113.333333333333</v>
      </c>
      <c r="L4" s="102" t="str">
        <f aca="false">IF(B4=E4,"n/a",IF(J4=K4,"GELIJK",IF(J4&gt;K4,C4,F4)))</f>
        <v>n/a</v>
      </c>
    </row>
    <row r="5" customFormat="false" ht="15" hidden="false" customHeight="false" outlineLevel="0" collapsed="false">
      <c r="A5" s="90" t="n">
        <v>5</v>
      </c>
      <c r="B5" s="94" t="s">
        <v>34</v>
      </c>
      <c r="C5" s="95" t="str">
        <f aca="false">VLOOKUP(B5,SCHEMA!A:B,2,FALSE())</f>
        <v>n/a</v>
      </c>
      <c r="D5" s="96" t="n">
        <f aca="false">VLOOKUP(B5,Handicap!A:J,10,FALSE())</f>
        <v>1</v>
      </c>
      <c r="E5" s="97" t="s">
        <v>34</v>
      </c>
      <c r="F5" s="98" t="str">
        <f aca="false">VLOOKUP(E5,SCHEMA!A:B,2,FALSE())</f>
        <v>n/a</v>
      </c>
      <c r="G5" s="99" t="n">
        <f aca="false">VLOOKUP(E5,Handicap!A:J,10,FALSE())</f>
        <v>1</v>
      </c>
      <c r="H5" s="100"/>
      <c r="I5" s="100"/>
      <c r="J5" s="101" t="n">
        <f aca="false">+H5/D5*100</f>
        <v>0</v>
      </c>
      <c r="K5" s="101" t="n">
        <f aca="false">+I5/G5*100</f>
        <v>0</v>
      </c>
      <c r="L5" s="102" t="str">
        <f aca="false">IF(B5=E5,"n/a",IF(J5=K5,"GELIJK",IF(J5&gt;K5,C5,F5)))</f>
        <v>n/a</v>
      </c>
    </row>
    <row r="7" customFormat="false" ht="12.8" hidden="false" customHeight="false" outlineLevel="0" collapsed="false">
      <c r="B7" s="103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</sheetData>
  <mergeCells count="1">
    <mergeCell ref="B7:L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1" min="1" style="0" width="6.29"/>
    <col collapsed="false" customWidth="true" hidden="false" outlineLevel="0" max="2" min="2" style="0" width="17.57"/>
    <col collapsed="false" customWidth="true" hidden="false" outlineLevel="0" max="4" min="4" style="0" width="6.29"/>
    <col collapsed="false" customWidth="true" hidden="false" outlineLevel="0" max="5" min="5" style="0" width="17.57"/>
    <col collapsed="false" customWidth="true" hidden="false" outlineLevel="0" max="10" min="9" style="0" width="16.14"/>
    <col collapsed="false" customWidth="true" hidden="false" outlineLevel="0" max="11" min="11" style="0" width="18"/>
  </cols>
  <sheetData>
    <row r="1" customFormat="false" ht="18" hidden="false" customHeight="false" outlineLevel="0" collapsed="false">
      <c r="B1" s="104" t="s">
        <v>93</v>
      </c>
      <c r="C1" s="104"/>
      <c r="D1" s="104"/>
      <c r="E1" s="105"/>
      <c r="F1" s="106"/>
    </row>
    <row r="2" customFormat="false" ht="21" hidden="false" customHeight="true" outlineLevel="0" collapsed="false">
      <c r="A2" s="91" t="s">
        <v>37</v>
      </c>
      <c r="B2" s="92" t="s">
        <v>87</v>
      </c>
      <c r="C2" s="92" t="s">
        <v>44</v>
      </c>
      <c r="D2" s="91" t="s">
        <v>37</v>
      </c>
      <c r="E2" s="93" t="s">
        <v>87</v>
      </c>
      <c r="F2" s="93" t="s">
        <v>44</v>
      </c>
      <c r="G2" s="91" t="s">
        <v>88</v>
      </c>
      <c r="H2" s="91" t="s">
        <v>88</v>
      </c>
      <c r="I2" s="93" t="s">
        <v>89</v>
      </c>
      <c r="J2" s="93" t="s">
        <v>89</v>
      </c>
      <c r="K2" s="93" t="s">
        <v>90</v>
      </c>
    </row>
    <row r="3" customFormat="false" ht="19.5" hidden="false" customHeight="true" outlineLevel="0" collapsed="false">
      <c r="A3" s="94" t="s">
        <v>3</v>
      </c>
      <c r="B3" s="95" t="str">
        <f aca="false">VLOOKUP(A3,SCHEMA!A:B,2,FALSE())</f>
        <v>Fred de Grouw</v>
      </c>
      <c r="C3" s="96" t="n">
        <f aca="false">VLOOKUP(A3,Handicap!A:J,8,FALSE())</f>
        <v>35</v>
      </c>
      <c r="D3" s="97" t="s">
        <v>6</v>
      </c>
      <c r="E3" s="95" t="str">
        <f aca="false">VLOOKUP(D3,SCHEMA!A:B,2,FALSE())</f>
        <v>Henk den Ouden</v>
      </c>
      <c r="F3" s="96" t="n">
        <f aca="false">VLOOKUP(D3,Handicap!A:J,8,0)</f>
        <v>10</v>
      </c>
      <c r="G3" s="100" t="n">
        <v>22</v>
      </c>
      <c r="H3" s="100" t="n">
        <v>6</v>
      </c>
      <c r="I3" s="107" t="n">
        <f aca="false">+G3/C3*100</f>
        <v>62.8571428571429</v>
      </c>
      <c r="J3" s="107" t="n">
        <f aca="false">+H3/F3*100</f>
        <v>60</v>
      </c>
      <c r="K3" s="99" t="str">
        <f aca="false">IF(A3=D3,"n/a",IF(I3=J3,"GELIJK",IF(I3&gt;J3,B3,E3)))</f>
        <v>Fred de Grouw</v>
      </c>
    </row>
    <row r="4" customFormat="false" ht="15.75" hidden="false" customHeight="false" outlineLevel="0" collapsed="false">
      <c r="A4" s="94" t="s">
        <v>12</v>
      </c>
      <c r="B4" s="95" t="str">
        <f aca="false">VLOOKUP(A4,SCHEMA!A:B,2,FALSE())</f>
        <v>Karst Heinen</v>
      </c>
      <c r="C4" s="96" t="n">
        <f aca="false">VLOOKUP(A4,Handicap!A:J,8,FALSE())</f>
        <v>13</v>
      </c>
      <c r="D4" s="97" t="s">
        <v>1</v>
      </c>
      <c r="E4" s="95" t="str">
        <f aca="false">VLOOKUP(D4,SCHEMA!A:B,2,FALSE())</f>
        <v>Cor Nagelkerken</v>
      </c>
      <c r="F4" s="96" t="n">
        <f aca="false">VLOOKUP(D4,Handicap!A:J,8,0)</f>
        <v>17</v>
      </c>
      <c r="G4" s="100" t="n">
        <v>17</v>
      </c>
      <c r="H4" s="100" t="n">
        <v>23</v>
      </c>
      <c r="I4" s="107" t="n">
        <f aca="false">+G4/C4*100</f>
        <v>130.769230769231</v>
      </c>
      <c r="J4" s="107" t="n">
        <f aca="false">+H4/F4*100</f>
        <v>135.294117647059</v>
      </c>
      <c r="K4" s="99" t="str">
        <f aca="false">IF(A4=D4,"n/a",IF(I4=J4,"GELIJK",IF(I4&gt;J4,B4,E4)))</f>
        <v>Cor Nagelkerken</v>
      </c>
    </row>
    <row r="5" customFormat="false" ht="15.75" hidden="false" customHeight="false" outlineLevel="0" collapsed="false">
      <c r="A5" s="94" t="s">
        <v>4</v>
      </c>
      <c r="B5" s="95" t="str">
        <f aca="false">VLOOKUP(A5,SCHEMA!A:B,2,FALSE())</f>
        <v>Geert in ‘t Veld</v>
      </c>
      <c r="C5" s="96" t="n">
        <f aca="false">VLOOKUP(A5,Handicap!A:J,8,FALSE())</f>
        <v>36</v>
      </c>
      <c r="D5" s="97" t="s">
        <v>8</v>
      </c>
      <c r="E5" s="95" t="str">
        <f aca="false">VLOOKUP(D5,SCHEMA!A:B,2,FALSE())</f>
        <v>Jan Heemskerk</v>
      </c>
      <c r="F5" s="96" t="n">
        <f aca="false">VLOOKUP(D5,Handicap!A:J,8,0)</f>
        <v>15</v>
      </c>
      <c r="G5" s="100" t="n">
        <v>40</v>
      </c>
      <c r="H5" s="100" t="n">
        <v>11</v>
      </c>
      <c r="I5" s="107" t="n">
        <f aca="false">+G5/C5*100</f>
        <v>111.111111111111</v>
      </c>
      <c r="J5" s="107" t="n">
        <f aca="false">+H5/F5*100</f>
        <v>73.3333333333333</v>
      </c>
      <c r="K5" s="99" t="str">
        <f aca="false">IF(A5=D5,"n/a",IF(I5=J5,"GELIJK",IF(I5&gt;J5,B5,E5)))</f>
        <v>Geert in ‘t Veld</v>
      </c>
    </row>
    <row r="6" customFormat="false" ht="15.75" hidden="false" customHeight="false" outlineLevel="0" collapsed="false">
      <c r="A6" s="94" t="s">
        <v>7</v>
      </c>
      <c r="B6" s="95" t="str">
        <f aca="false">VLOOKUP(A6,SCHEMA!A:B,2,FALSE())</f>
        <v>Jaap Molenaar</v>
      </c>
      <c r="C6" s="96" t="n">
        <f aca="false">VLOOKUP(A6,Handicap!A:J,8,FALSE())</f>
        <v>14</v>
      </c>
      <c r="D6" s="97" t="s">
        <v>13</v>
      </c>
      <c r="E6" s="95" t="str">
        <f aca="false">VLOOKUP(D6,SCHEMA!A:B,2,FALSE())</f>
        <v>Martin Huisman</v>
      </c>
      <c r="F6" s="96" t="n">
        <f aca="false">VLOOKUP(D6,Handicap!A:J,8,0)</f>
        <v>13</v>
      </c>
      <c r="G6" s="100" t="n">
        <v>16</v>
      </c>
      <c r="H6" s="100" t="n">
        <v>15</v>
      </c>
      <c r="I6" s="107" t="n">
        <f aca="false">+G6/C6*100</f>
        <v>114.285714285714</v>
      </c>
      <c r="J6" s="107" t="n">
        <f aca="false">+H6/F6*100</f>
        <v>115.384615384615</v>
      </c>
      <c r="K6" s="99" t="str">
        <f aca="false">IF(A6=D6,"n/a",IF(I6=J6,"GELIJK",IF(I6&gt;J6,B6,E6)))</f>
        <v>Martin Huisman</v>
      </c>
    </row>
    <row r="7" customFormat="false" ht="15.75" hidden="false" customHeight="false" outlineLevel="0" collapsed="false">
      <c r="A7" s="94" t="s">
        <v>14</v>
      </c>
      <c r="B7" s="95" t="str">
        <f aca="false">VLOOKUP(A7,SCHEMA!A:B,2,FALSE())</f>
        <v>Pim Hopman</v>
      </c>
      <c r="C7" s="96" t="n">
        <f aca="false">VLOOKUP(A7,Handicap!A:J,8,FALSE())</f>
        <v>27</v>
      </c>
      <c r="D7" s="97" t="s">
        <v>0</v>
      </c>
      <c r="E7" s="95" t="str">
        <f aca="false">VLOOKUP(D7,SCHEMA!A:B,2,FALSE())</f>
        <v>Cor Lammens</v>
      </c>
      <c r="F7" s="96" t="n">
        <f aca="false">VLOOKUP(D7,Handicap!A:J,8,0)</f>
        <v>21</v>
      </c>
      <c r="G7" s="100" t="n">
        <v>37</v>
      </c>
      <c r="H7" s="100" t="n">
        <v>20</v>
      </c>
      <c r="I7" s="107" t="n">
        <f aca="false">+G7/C7*100</f>
        <v>137.037037037037</v>
      </c>
      <c r="J7" s="107" t="n">
        <f aca="false">+H7/F7*100</f>
        <v>95.2380952380952</v>
      </c>
      <c r="K7" s="99" t="str">
        <f aca="false">IF(A7=D7,"n/a",IF(I7=J7,"GELIJK",IF(I7&gt;J7,B7,E7)))</f>
        <v>Pim Hopman</v>
      </c>
    </row>
    <row r="8" customFormat="false" ht="15.75" hidden="false" customHeight="false" outlineLevel="0" collapsed="false">
      <c r="A8" s="94" t="s">
        <v>5</v>
      </c>
      <c r="B8" s="95" t="str">
        <f aca="false">VLOOKUP(A8,SCHEMA!A:B,2,FALSE())</f>
        <v>Harry Duijm</v>
      </c>
      <c r="C8" s="96" t="n">
        <f aca="false">VLOOKUP(A8,Handicap!A:J,8,FALSE())</f>
        <v>14</v>
      </c>
      <c r="D8" s="97" t="s">
        <v>10</v>
      </c>
      <c r="E8" s="95" t="str">
        <f aca="false">VLOOKUP(D8,SCHEMA!A:B,2,FALSE())</f>
        <v>Jan Vroege</v>
      </c>
      <c r="F8" s="96" t="n">
        <f aca="false">VLOOKUP(D8,Handicap!A:J,8,0)</f>
        <v>10</v>
      </c>
      <c r="G8" s="100" t="n">
        <v>12</v>
      </c>
      <c r="H8" s="100" t="n">
        <v>7</v>
      </c>
      <c r="I8" s="107" t="n">
        <f aca="false">+G8/C8*100</f>
        <v>85.7142857142857</v>
      </c>
      <c r="J8" s="107" t="n">
        <f aca="false">+H8/F8*100</f>
        <v>70</v>
      </c>
      <c r="K8" s="99" t="str">
        <f aca="false">IF(A8=D8,"n/a",IF(I8=J8,"GELIJK",IF(I8&gt;J8,B8,E8)))</f>
        <v>Harry Duijm</v>
      </c>
    </row>
    <row r="9" customFormat="false" ht="15.75" hidden="false" customHeight="false" outlineLevel="0" collapsed="false">
      <c r="A9" s="94" t="s">
        <v>34</v>
      </c>
      <c r="B9" s="95" t="str">
        <f aca="false">VLOOKUP(A9,SCHEMA!A:B,2,FALSE())</f>
        <v>n/a</v>
      </c>
      <c r="C9" s="96" t="n">
        <f aca="false">VLOOKUP(A9,Handicap!A:J,8,FALSE())</f>
        <v>1</v>
      </c>
      <c r="D9" s="97" t="s">
        <v>34</v>
      </c>
      <c r="E9" s="95" t="str">
        <f aca="false">VLOOKUP(D9,SCHEMA!A:B,2,FALSE())</f>
        <v>n/a</v>
      </c>
      <c r="F9" s="96" t="n">
        <f aca="false">VLOOKUP(D9,Handicap!A:J,8,0)</f>
        <v>1</v>
      </c>
      <c r="G9" s="100"/>
      <c r="H9" s="100"/>
      <c r="I9" s="107" t="n">
        <f aca="false">+G9/C9*100</f>
        <v>0</v>
      </c>
      <c r="J9" s="107" t="n">
        <f aca="false">+H9/F9*100</f>
        <v>0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A10" s="108"/>
      <c r="B10" s="109" t="s">
        <v>94</v>
      </c>
      <c r="C10" s="106"/>
      <c r="D10" s="108"/>
      <c r="E10" s="109"/>
      <c r="F10" s="106"/>
      <c r="G10" s="108"/>
      <c r="H10" s="108"/>
    </row>
    <row r="11" customFormat="false" ht="21" hidden="false" customHeight="true" outlineLevel="0" collapsed="false">
      <c r="A11" s="91" t="s">
        <v>37</v>
      </c>
      <c r="B11" s="92" t="s">
        <v>87</v>
      </c>
      <c r="C11" s="92" t="s">
        <v>44</v>
      </c>
      <c r="D11" s="91" t="s">
        <v>37</v>
      </c>
      <c r="E11" s="93" t="s">
        <v>87</v>
      </c>
      <c r="F11" s="93" t="s">
        <v>44</v>
      </c>
      <c r="G11" s="91" t="s">
        <v>88</v>
      </c>
      <c r="H11" s="91" t="s">
        <v>88</v>
      </c>
      <c r="I11" s="93" t="s">
        <v>89</v>
      </c>
      <c r="J11" s="93" t="s">
        <v>89</v>
      </c>
      <c r="K11" s="93" t="s">
        <v>90</v>
      </c>
    </row>
    <row r="12" customFormat="false" ht="15.75" hidden="false" customHeight="false" outlineLevel="0" collapsed="false">
      <c r="A12" s="94" t="s">
        <v>5</v>
      </c>
      <c r="B12" s="95" t="str">
        <f aca="false">VLOOKUP(A12,SCHEMA!A:B,2,FALSE())</f>
        <v>Harry Duijm</v>
      </c>
      <c r="C12" s="96" t="n">
        <f aca="false">VLOOKUP(A12,Handicap!A:J,8,FALSE())</f>
        <v>14</v>
      </c>
      <c r="D12" s="110" t="s">
        <v>4</v>
      </c>
      <c r="E12" s="95" t="str">
        <f aca="false">VLOOKUP(D12,SCHEMA!A:B,2,FALSE())</f>
        <v>Geert in ‘t Veld</v>
      </c>
      <c r="F12" s="96" t="n">
        <f aca="false">VLOOKUP(D12,Handicap!A:J,8,0)</f>
        <v>36</v>
      </c>
      <c r="G12" s="100" t="n">
        <v>8</v>
      </c>
      <c r="H12" s="100" t="n">
        <v>16</v>
      </c>
      <c r="I12" s="107" t="n">
        <f aca="false">+G12/C12*100</f>
        <v>57.1428571428571</v>
      </c>
      <c r="J12" s="107" t="n">
        <f aca="false">+H12/F12*100</f>
        <v>44.4444444444444</v>
      </c>
      <c r="K12" s="99" t="str">
        <f aca="false">IF(A12=D12,"n/a",IF(I12=J12,"GELIJK",IF(I12&gt;J12,B12,E12)))</f>
        <v>Harry Duijm</v>
      </c>
    </row>
    <row r="13" customFormat="false" ht="15.75" hidden="false" customHeight="false" outlineLevel="0" collapsed="false">
      <c r="A13" s="94" t="s">
        <v>3</v>
      </c>
      <c r="B13" s="95" t="str">
        <f aca="false">VLOOKUP(A13,SCHEMA!A:B,2,FALSE())</f>
        <v>Fred de Grouw</v>
      </c>
      <c r="C13" s="96" t="n">
        <f aca="false">VLOOKUP(A13,Handicap!A:J,8,FALSE())</f>
        <v>35</v>
      </c>
      <c r="D13" s="110" t="s">
        <v>0</v>
      </c>
      <c r="E13" s="95" t="str">
        <f aca="false">VLOOKUP(D13,SCHEMA!A:B,2,FALSE())</f>
        <v>Cor Lammens</v>
      </c>
      <c r="F13" s="96" t="n">
        <f aca="false">VLOOKUP(D13,Handicap!A:J,8,0)</f>
        <v>21</v>
      </c>
      <c r="G13" s="100" t="n">
        <v>37</v>
      </c>
      <c r="H13" s="100" t="n">
        <v>13</v>
      </c>
      <c r="I13" s="107" t="n">
        <f aca="false">+G13/C13*100</f>
        <v>105.714285714286</v>
      </c>
      <c r="J13" s="107" t="n">
        <f aca="false">+H13/F13*100</f>
        <v>61.9047619047619</v>
      </c>
      <c r="K13" s="99" t="str">
        <f aca="false">IF(A13=D13,"n/a",IF(I13=J13,"GELIJK",IF(I13&gt;J13,B13,E13)))</f>
        <v>Fred de Grouw</v>
      </c>
    </row>
    <row r="14" customFormat="false" ht="15.75" hidden="false" customHeight="false" outlineLevel="0" collapsed="false">
      <c r="A14" s="94" t="s">
        <v>14</v>
      </c>
      <c r="B14" s="95" t="str">
        <f aca="false">VLOOKUP(A14,SCHEMA!A:B,2,FALSE())</f>
        <v>Pim Hopman</v>
      </c>
      <c r="C14" s="96" t="n">
        <f aca="false">VLOOKUP(A14,Handicap!A:J,8,FALSE())</f>
        <v>27</v>
      </c>
      <c r="D14" s="110" t="s">
        <v>1</v>
      </c>
      <c r="E14" s="95" t="str">
        <f aca="false">VLOOKUP(D14,SCHEMA!A:B,2,FALSE())</f>
        <v>Cor Nagelkerken</v>
      </c>
      <c r="F14" s="96" t="n">
        <f aca="false">VLOOKUP(D14,Handicap!A:J,8,0)</f>
        <v>17</v>
      </c>
      <c r="G14" s="100" t="n">
        <v>47</v>
      </c>
      <c r="H14" s="100" t="n">
        <v>27</v>
      </c>
      <c r="I14" s="107" t="n">
        <f aca="false">+G14/C14*100</f>
        <v>174.074074074074</v>
      </c>
      <c r="J14" s="107" t="n">
        <f aca="false">+H14/F14*100</f>
        <v>158.823529411765</v>
      </c>
      <c r="K14" s="99" t="str">
        <f aca="false">IF(A14=D14,"n/a",IF(I14=J14,"GELIJK",IF(I14&gt;J14,B14,E14)))</f>
        <v>Pim Hopman</v>
      </c>
    </row>
    <row r="15" customFormat="false" ht="15.75" hidden="false" customHeight="false" outlineLevel="0" collapsed="false">
      <c r="A15" s="94" t="s">
        <v>6</v>
      </c>
      <c r="B15" s="95" t="str">
        <f aca="false">VLOOKUP(A15,SCHEMA!A:B,2,FALSE())</f>
        <v>Henk den Ouden</v>
      </c>
      <c r="C15" s="96" t="n">
        <f aca="false">VLOOKUP(A15,Handicap!A:J,8,FALSE())</f>
        <v>10</v>
      </c>
      <c r="D15" s="110" t="s">
        <v>8</v>
      </c>
      <c r="E15" s="95" t="str">
        <f aca="false">VLOOKUP(D15,SCHEMA!A:B,2,FALSE())</f>
        <v>Jan Heemskerk</v>
      </c>
      <c r="F15" s="96" t="n">
        <f aca="false">VLOOKUP(D15,Handicap!A:J,8,0)</f>
        <v>15</v>
      </c>
      <c r="G15" s="100" t="n">
        <v>11</v>
      </c>
      <c r="H15" s="100" t="n">
        <v>24</v>
      </c>
      <c r="I15" s="107" t="n">
        <f aca="false">+G15/C15*100</f>
        <v>110</v>
      </c>
      <c r="J15" s="107" t="n">
        <f aca="false">+H15/F15*100</f>
        <v>160</v>
      </c>
      <c r="K15" s="99" t="str">
        <f aca="false">IF(A15=D15,"n/a",IF(I15=J15,"GELIJK",IF(I15&gt;J15,B15,E15)))</f>
        <v>Jan Heemskerk</v>
      </c>
    </row>
    <row r="16" customFormat="false" ht="15.75" hidden="false" customHeight="false" outlineLevel="0" collapsed="false">
      <c r="A16" s="94" t="s">
        <v>13</v>
      </c>
      <c r="B16" s="95" t="str">
        <f aca="false">VLOOKUP(A16,SCHEMA!A:B,2,FALSE())</f>
        <v>Martin Huisman</v>
      </c>
      <c r="C16" s="96" t="n">
        <f aca="false">VLOOKUP(A16,Handicap!A:J,8,FALSE())</f>
        <v>13</v>
      </c>
      <c r="D16" s="110" t="s">
        <v>10</v>
      </c>
      <c r="E16" s="95" t="str">
        <f aca="false">VLOOKUP(D16,SCHEMA!A:B,2,FALSE())</f>
        <v>Jan Vroege</v>
      </c>
      <c r="F16" s="96" t="n">
        <f aca="false">VLOOKUP(D16,Handicap!A:J,8,0)</f>
        <v>10</v>
      </c>
      <c r="G16" s="100" t="n">
        <v>15</v>
      </c>
      <c r="H16" s="100" t="n">
        <v>11</v>
      </c>
      <c r="I16" s="107" t="n">
        <f aca="false">+G16/C16*100</f>
        <v>115.384615384615</v>
      </c>
      <c r="J16" s="107" t="n">
        <f aca="false">+H16/F16*100</f>
        <v>110</v>
      </c>
      <c r="K16" s="99" t="str">
        <f aca="false">IF(A16=D16,"n/a",IF(I16=J16,"GELIJK",IF(I16&gt;J16,B16,E16)))</f>
        <v>Martin Huisman</v>
      </c>
    </row>
    <row r="17" customFormat="false" ht="15.75" hidden="false" customHeight="false" outlineLevel="0" collapsed="false">
      <c r="A17" s="94" t="s">
        <v>7</v>
      </c>
      <c r="B17" s="95" t="str">
        <f aca="false">VLOOKUP(A17,SCHEMA!A:B,2,FALSE())</f>
        <v>Jaap Molenaar</v>
      </c>
      <c r="C17" s="96" t="n">
        <f aca="false">VLOOKUP(A17,Handicap!A:J,8,FALSE())</f>
        <v>14</v>
      </c>
      <c r="D17" s="110" t="s">
        <v>12</v>
      </c>
      <c r="E17" s="95" t="str">
        <f aca="false">VLOOKUP(D17,SCHEMA!A:B,2,FALSE())</f>
        <v>Karst Heinen</v>
      </c>
      <c r="F17" s="96" t="n">
        <f aca="false">VLOOKUP(D17,Handicap!A:J,8,0)</f>
        <v>13</v>
      </c>
      <c r="G17" s="100" t="n">
        <v>14</v>
      </c>
      <c r="H17" s="100" t="n">
        <v>12</v>
      </c>
      <c r="I17" s="107" t="n">
        <f aca="false">+G17/C17*100</f>
        <v>100</v>
      </c>
      <c r="J17" s="107" t="n">
        <f aca="false">+H17/F17*100</f>
        <v>92.3076923076923</v>
      </c>
      <c r="K17" s="99" t="str">
        <f aca="false">IF(A17=D17,"n/a",IF(I17=J17,"GELIJK",IF(I17&gt;J17,B17,E17)))</f>
        <v>Jaap Molenaar</v>
      </c>
    </row>
    <row r="18" customFormat="false" ht="15.75" hidden="false" customHeight="false" outlineLevel="0" collapsed="false">
      <c r="A18" s="94" t="s">
        <v>34</v>
      </c>
      <c r="B18" s="95" t="str">
        <f aca="false">VLOOKUP(A18,SCHEMA!A:B,2,FALSE())</f>
        <v>n/a</v>
      </c>
      <c r="C18" s="96" t="n">
        <f aca="false">VLOOKUP(A18,Handicap!A:J,8,FALSE())</f>
        <v>1</v>
      </c>
      <c r="D18" s="110" t="s">
        <v>34</v>
      </c>
      <c r="E18" s="95" t="str">
        <f aca="false">VLOOKUP(D18,SCHEMA!A:B,2,FALSE())</f>
        <v>n/a</v>
      </c>
      <c r="F18" s="96" t="n">
        <f aca="false">VLOOKUP(D18,Handicap!A:J,8,0)</f>
        <v>1</v>
      </c>
      <c r="G18" s="111"/>
      <c r="H18" s="111"/>
      <c r="I18" s="107" t="n">
        <f aca="false">+G18/C18*100</f>
        <v>0</v>
      </c>
      <c r="J18" s="107" t="n">
        <f aca="false">+H18/F18*100</f>
        <v>0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A19" s="108"/>
      <c r="B19" s="109" t="s">
        <v>95</v>
      </c>
      <c r="C19" s="106"/>
      <c r="D19" s="108"/>
      <c r="E19" s="109"/>
      <c r="F19" s="106"/>
      <c r="G19" s="108"/>
      <c r="H19" s="108"/>
    </row>
    <row r="20" customFormat="false" ht="21" hidden="false" customHeight="true" outlineLevel="0" collapsed="false">
      <c r="A20" s="91" t="s">
        <v>37</v>
      </c>
      <c r="B20" s="92" t="s">
        <v>87</v>
      </c>
      <c r="C20" s="92" t="s">
        <v>44</v>
      </c>
      <c r="D20" s="91" t="s">
        <v>37</v>
      </c>
      <c r="E20" s="93" t="s">
        <v>87</v>
      </c>
      <c r="F20" s="93" t="s">
        <v>44</v>
      </c>
      <c r="G20" s="91" t="s">
        <v>88</v>
      </c>
      <c r="H20" s="91" t="s">
        <v>88</v>
      </c>
      <c r="I20" s="93" t="s">
        <v>89</v>
      </c>
      <c r="J20" s="93" t="s">
        <v>89</v>
      </c>
      <c r="K20" s="93" t="s">
        <v>90</v>
      </c>
    </row>
    <row r="21" customFormat="false" ht="15.75" hidden="false" customHeight="false" outlineLevel="0" collapsed="false">
      <c r="A21" s="94" t="s">
        <v>0</v>
      </c>
      <c r="B21" s="95" t="str">
        <f aca="false">VLOOKUP(A21,SCHEMA!A:B,2,FALSE())</f>
        <v>Cor Lammens</v>
      </c>
      <c r="C21" s="96" t="n">
        <f aca="false">VLOOKUP(A21,Handicap!A:J,8,FALSE())</f>
        <v>21</v>
      </c>
      <c r="D21" s="110" t="s">
        <v>12</v>
      </c>
      <c r="E21" s="95" t="str">
        <f aca="false">VLOOKUP(D21,SCHEMA!A:B,2,FALSE())</f>
        <v>Karst Heinen</v>
      </c>
      <c r="F21" s="96" t="n">
        <f aca="false">VLOOKUP(D21,Handicap!A:J,8,0)</f>
        <v>13</v>
      </c>
      <c r="G21" s="100" t="n">
        <v>15</v>
      </c>
      <c r="H21" s="100" t="n">
        <v>13</v>
      </c>
      <c r="I21" s="107" t="n">
        <f aca="false">+G21/C21*100</f>
        <v>71.4285714285714</v>
      </c>
      <c r="J21" s="107" t="n">
        <f aca="false">+H21/F21*100</f>
        <v>100</v>
      </c>
      <c r="K21" s="99" t="str">
        <f aca="false">IF(A21=D21,"n/a",IF(I21=J21,"GELIJK",IF(I21&gt;J21,B21,E21)))</f>
        <v>Karst Heinen</v>
      </c>
    </row>
    <row r="22" customFormat="false" ht="15.75" hidden="false" customHeight="false" outlineLevel="0" collapsed="false">
      <c r="A22" s="94" t="s">
        <v>14</v>
      </c>
      <c r="B22" s="95" t="str">
        <f aca="false">VLOOKUP(A22,SCHEMA!A:B,2,FALSE())</f>
        <v>Pim Hopman</v>
      </c>
      <c r="C22" s="96" t="n">
        <f aca="false">VLOOKUP(A22,Handicap!A:J,8,FALSE())</f>
        <v>27</v>
      </c>
      <c r="D22" s="110" t="s">
        <v>5</v>
      </c>
      <c r="E22" s="95" t="str">
        <f aca="false">VLOOKUP(D22,SCHEMA!A:B,2,FALSE())</f>
        <v>Harry Duijm</v>
      </c>
      <c r="F22" s="96" t="n">
        <f aca="false">VLOOKUP(D22,Handicap!A:J,8,0)</f>
        <v>14</v>
      </c>
      <c r="G22" s="100" t="n">
        <v>28</v>
      </c>
      <c r="H22" s="100" t="n">
        <v>8</v>
      </c>
      <c r="I22" s="107" t="n">
        <f aca="false">+G22/C22*100</f>
        <v>103.703703703704</v>
      </c>
      <c r="J22" s="107" t="n">
        <f aca="false">+H22/F22*100</f>
        <v>57.1428571428571</v>
      </c>
      <c r="K22" s="99" t="str">
        <f aca="false">IF(A22=D22,"n/a",IF(I22=J22,"GELIJK",IF(I22&gt;J22,B22,E22)))</f>
        <v>Pim Hopman</v>
      </c>
    </row>
    <row r="23" customFormat="false" ht="15.75" hidden="false" customHeight="false" outlineLevel="0" collapsed="false">
      <c r="A23" s="94" t="s">
        <v>3</v>
      </c>
      <c r="B23" s="95" t="str">
        <f aca="false">VLOOKUP(A23,SCHEMA!A:B,2,FALSE())</f>
        <v>Fred de Grouw</v>
      </c>
      <c r="C23" s="96" t="n">
        <f aca="false">VLOOKUP(A23,Handicap!A:J,8,FALSE())</f>
        <v>35</v>
      </c>
      <c r="D23" s="110" t="s">
        <v>7</v>
      </c>
      <c r="E23" s="95" t="str">
        <f aca="false">VLOOKUP(D23,SCHEMA!A:B,2,FALSE())</f>
        <v>Jaap Molenaar</v>
      </c>
      <c r="F23" s="96" t="n">
        <f aca="false">VLOOKUP(D23,Handicap!A:J,8,0)</f>
        <v>14</v>
      </c>
      <c r="G23" s="100" t="n">
        <v>39</v>
      </c>
      <c r="H23" s="100" t="n">
        <v>19</v>
      </c>
      <c r="I23" s="107" t="n">
        <f aca="false">+G23/C23*100</f>
        <v>111.428571428571</v>
      </c>
      <c r="J23" s="107" t="n">
        <f aca="false">+H23/F23*100</f>
        <v>135.714285714286</v>
      </c>
      <c r="K23" s="99" t="str">
        <f aca="false">IF(A23=D23,"n/a",IF(I23=J23,"GELIJK",IF(I23&gt;J23,B23,E23)))</f>
        <v>Jaap Molenaar</v>
      </c>
    </row>
    <row r="24" customFormat="false" ht="15.75" hidden="false" customHeight="false" outlineLevel="0" collapsed="false">
      <c r="A24" s="94" t="s">
        <v>1</v>
      </c>
      <c r="B24" s="95" t="str">
        <f aca="false">VLOOKUP(A24,SCHEMA!A:B,2,FALSE())</f>
        <v>Cor Nagelkerken</v>
      </c>
      <c r="C24" s="96" t="n">
        <f aca="false">VLOOKUP(A24,Handicap!A:J,8,FALSE())</f>
        <v>17</v>
      </c>
      <c r="D24" s="110" t="s">
        <v>13</v>
      </c>
      <c r="E24" s="95" t="str">
        <f aca="false">VLOOKUP(D24,SCHEMA!A:B,2,FALSE())</f>
        <v>Martin Huisman</v>
      </c>
      <c r="F24" s="96" t="n">
        <f aca="false">VLOOKUP(D24,Handicap!A:J,8,0)</f>
        <v>13</v>
      </c>
      <c r="G24" s="100" t="n">
        <v>24</v>
      </c>
      <c r="H24" s="100" t="n">
        <v>13</v>
      </c>
      <c r="I24" s="107" t="n">
        <f aca="false">+G24/C24*100</f>
        <v>141.176470588235</v>
      </c>
      <c r="J24" s="107" t="n">
        <f aca="false">+H24/F24*100</f>
        <v>100</v>
      </c>
      <c r="K24" s="99" t="str">
        <f aca="false">IF(A24=D24,"n/a",IF(I24=J24,"GELIJK",IF(I24&gt;J24,B24,E24)))</f>
        <v>Cor Nagelkerken</v>
      </c>
    </row>
    <row r="25" customFormat="false" ht="15.75" hidden="false" customHeight="false" outlineLevel="0" collapsed="false">
      <c r="A25" s="94" t="s">
        <v>10</v>
      </c>
      <c r="B25" s="95" t="str">
        <f aca="false">VLOOKUP(A25,SCHEMA!A:B,2,FALSE())</f>
        <v>Jan Vroege</v>
      </c>
      <c r="C25" s="96" t="n">
        <f aca="false">VLOOKUP(A25,Handicap!A:J,8,FALSE())</f>
        <v>10</v>
      </c>
      <c r="D25" s="110" t="s">
        <v>4</v>
      </c>
      <c r="E25" s="95" t="str">
        <f aca="false">VLOOKUP(D25,SCHEMA!A:B,2,FALSE())</f>
        <v>Geert in ‘t Veld</v>
      </c>
      <c r="F25" s="96" t="n">
        <f aca="false">VLOOKUP(D25,Handicap!A:J,8,0)</f>
        <v>36</v>
      </c>
      <c r="G25" s="100" t="n">
        <v>19</v>
      </c>
      <c r="H25" s="100" t="n">
        <v>41</v>
      </c>
      <c r="I25" s="107" t="n">
        <f aca="false">+G25/C25*100</f>
        <v>190</v>
      </c>
      <c r="J25" s="107" t="n">
        <f aca="false">+H25/F25*100</f>
        <v>113.888888888889</v>
      </c>
      <c r="K25" s="99" t="str">
        <f aca="false">IF(A25=D25,"n/a",IF(I25=J25,"GELIJK",IF(I25&gt;J25,B25,E25)))</f>
        <v>Jan Vroege</v>
      </c>
    </row>
    <row r="26" customFormat="false" ht="15.75" hidden="false" customHeight="false" outlineLevel="0" collapsed="false">
      <c r="A26" s="94" t="s">
        <v>34</v>
      </c>
      <c r="B26" s="112" t="str">
        <f aca="false">VLOOKUP(A26,SCHEMA!A:B,2,FALSE())</f>
        <v>n/a</v>
      </c>
      <c r="C26" s="96" t="n">
        <f aca="false">VLOOKUP(A26,Handicap!A:J,8,FALSE())</f>
        <v>1</v>
      </c>
      <c r="D26" s="110" t="s">
        <v>34</v>
      </c>
      <c r="E26" s="95" t="str">
        <f aca="false">VLOOKUP(D26,SCHEMA!A:B,2,FALSE())</f>
        <v>n/a</v>
      </c>
      <c r="F26" s="96" t="n">
        <f aca="false">VLOOKUP(D26,Handicap!A:J,8,0)</f>
        <v>1</v>
      </c>
      <c r="G26" s="100"/>
      <c r="H26" s="100"/>
      <c r="I26" s="107" t="n">
        <f aca="false">+G26/C26*100</f>
        <v>0</v>
      </c>
      <c r="J26" s="107" t="n">
        <f aca="false">+H26/F26*100</f>
        <v>0</v>
      </c>
      <c r="K26" s="102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94" t="s">
        <v>34</v>
      </c>
      <c r="B27" s="95" t="str">
        <f aca="false">VLOOKUP(A27,SCHEMA!A:B,2,FALSE())</f>
        <v>n/a</v>
      </c>
      <c r="C27" s="96" t="n">
        <f aca="false">VLOOKUP(A27,Handicap!A:J,8,FALSE())</f>
        <v>1</v>
      </c>
      <c r="D27" s="110" t="s">
        <v>34</v>
      </c>
      <c r="E27" s="95" t="str">
        <f aca="false">VLOOKUP(D27,SCHEMA!A:B,2,FALSE())</f>
        <v>n/a</v>
      </c>
      <c r="F27" s="96" t="n">
        <f aca="false">VLOOKUP(D27,Handicap!A:J,8,0)</f>
        <v>1</v>
      </c>
      <c r="G27" s="100"/>
      <c r="H27" s="100"/>
      <c r="I27" s="107" t="n">
        <f aca="false">+G27/C27*100</f>
        <v>0</v>
      </c>
      <c r="J27" s="107" t="n">
        <f aca="false">+H27/F27*100</f>
        <v>0</v>
      </c>
      <c r="K27" s="99" t="str">
        <f aca="false">IF(A27=D27,"n/a",IF(I27=J27,"GELIJK",IF(I27&gt;J27,B27,E27)))</f>
        <v>n/a</v>
      </c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tru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v>0</v>
      </c>
      <c r="F31" s="118" t="n">
        <v>19</v>
      </c>
    </row>
    <row r="32" customFormat="false" ht="12.75" hidden="false" customHeight="true" outlineLevel="0" collapsed="false">
      <c r="A32" s="116" t="n">
        <f aca="false">COUNTIF(K3:K27,B32)</f>
        <v>2</v>
      </c>
      <c r="B32" s="117" t="s">
        <v>18</v>
      </c>
      <c r="C32" s="116" t="n">
        <f aca="false">+A32*3</f>
        <v>6</v>
      </c>
      <c r="E32" s="118" t="n">
        <v>2</v>
      </c>
      <c r="F32" s="118" t="n">
        <v>19</v>
      </c>
    </row>
    <row r="33" customFormat="false" ht="12.75" hidden="false" customHeight="tru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n">
        <v>0</v>
      </c>
      <c r="F33" s="118" t="n">
        <v>24</v>
      </c>
    </row>
    <row r="34" customFormat="false" ht="12.75" hidden="false" customHeight="true" outlineLevel="0" collapsed="false">
      <c r="A34" s="116" t="n">
        <f aca="false">COUNTIF(K3:K27,B34)</f>
        <v>2</v>
      </c>
      <c r="B34" s="117" t="s">
        <v>20</v>
      </c>
      <c r="C34" s="116" t="n">
        <f aca="false">+A34*3</f>
        <v>6</v>
      </c>
      <c r="E34" s="118" t="n">
        <v>2</v>
      </c>
      <c r="F34" s="118" t="n">
        <v>35</v>
      </c>
    </row>
    <row r="35" customFormat="false" ht="12.75" hidden="false" customHeight="true" outlineLevel="0" collapsed="false">
      <c r="A35" s="116" t="n">
        <f aca="false">COUNTIF(K3:K27,B35)</f>
        <v>1</v>
      </c>
      <c r="B35" s="117" t="s">
        <v>21</v>
      </c>
      <c r="C35" s="116" t="n">
        <f aca="false">+A35*3</f>
        <v>3</v>
      </c>
      <c r="E35" s="118" t="n">
        <v>1</v>
      </c>
      <c r="F35" s="118" t="n">
        <v>36</v>
      </c>
    </row>
    <row r="36" customFormat="false" ht="12.75" hidden="false" customHeight="true" outlineLevel="0" collapsed="false">
      <c r="A36" s="116" t="n">
        <f aca="false">COUNTIF(K3:K27,B36)</f>
        <v>2</v>
      </c>
      <c r="B36" s="117" t="s">
        <v>22</v>
      </c>
      <c r="C36" s="116" t="n">
        <f aca="false">+A36*3</f>
        <v>6</v>
      </c>
      <c r="E36" s="118" t="n">
        <v>2</v>
      </c>
      <c r="F36" s="118" t="n">
        <v>12</v>
      </c>
    </row>
    <row r="37" customFormat="false" ht="12.75" hidden="false" customHeight="tru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v>0</v>
      </c>
      <c r="F37" s="118" t="n">
        <v>10</v>
      </c>
    </row>
    <row r="38" customFormat="false" ht="12.75" hidden="false" customHeight="true" outlineLevel="0" collapsed="false">
      <c r="A38" s="116" t="n">
        <f aca="false">COUNTIF(K3:K27,B38)</f>
        <v>2</v>
      </c>
      <c r="B38" s="117" t="s">
        <v>24</v>
      </c>
      <c r="C38" s="116" t="n">
        <f aca="false">+A38*3</f>
        <v>6</v>
      </c>
      <c r="E38" s="118" t="n">
        <v>2</v>
      </c>
      <c r="F38" s="118" t="n">
        <v>15</v>
      </c>
    </row>
    <row r="39" customFormat="false" ht="12.75" hidden="false" customHeight="true" outlineLevel="0" collapsed="false">
      <c r="A39" s="116" t="n">
        <f aca="false">COUNTIF(K3:K27,B39)</f>
        <v>1</v>
      </c>
      <c r="B39" s="117" t="s">
        <v>25</v>
      </c>
      <c r="C39" s="116" t="n">
        <f aca="false">+A39*3</f>
        <v>3</v>
      </c>
      <c r="E39" s="118" t="n">
        <v>1.5</v>
      </c>
      <c r="F39" s="118" t="n">
        <v>16</v>
      </c>
    </row>
    <row r="40" customFormat="false" ht="12.75" hidden="false" customHeight="tru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v>0</v>
      </c>
      <c r="F40" s="118" t="n">
        <v>10</v>
      </c>
    </row>
    <row r="41" customFormat="false" ht="12.75" hidden="false" customHeight="true" outlineLevel="0" collapsed="false">
      <c r="A41" s="116" t="n">
        <f aca="false">COUNTIF(K3:K27,B41)</f>
        <v>1</v>
      </c>
      <c r="B41" s="117" t="s">
        <v>28</v>
      </c>
      <c r="C41" s="116" t="n">
        <f aca="false">+A41*3</f>
        <v>3</v>
      </c>
      <c r="E41" s="118" t="n">
        <v>1</v>
      </c>
      <c r="F41" s="118" t="n">
        <v>12</v>
      </c>
    </row>
    <row r="42" customFormat="false" ht="12.75" hidden="false" customHeight="tru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n">
        <v>0</v>
      </c>
      <c r="F42" s="118" t="n">
        <v>10</v>
      </c>
    </row>
    <row r="43" customFormat="false" ht="12.75" hidden="false" customHeight="true" outlineLevel="0" collapsed="false">
      <c r="A43" s="116" t="n">
        <f aca="false">COUNTIF(K3:K27,B43)</f>
        <v>1</v>
      </c>
      <c r="B43" s="117" t="s">
        <v>30</v>
      </c>
      <c r="C43" s="116" t="n">
        <f aca="false">+A43*3</f>
        <v>3</v>
      </c>
      <c r="E43" s="118" t="n">
        <v>1</v>
      </c>
      <c r="F43" s="118" t="n">
        <v>14</v>
      </c>
    </row>
    <row r="44" customFormat="false" ht="12.75" hidden="false" customHeight="true" outlineLevel="0" collapsed="false">
      <c r="A44" s="116" t="n">
        <f aca="false">COUNTIF(K3:K27,B44)</f>
        <v>2</v>
      </c>
      <c r="B44" s="119" t="s">
        <v>31</v>
      </c>
      <c r="C44" s="116" t="n">
        <f aca="false">+A44*3</f>
        <v>6</v>
      </c>
      <c r="E44" s="118" t="n">
        <v>2</v>
      </c>
      <c r="F44" s="118" t="n">
        <v>14</v>
      </c>
    </row>
    <row r="45" customFormat="false" ht="12.75" hidden="false" customHeight="true" outlineLevel="0" collapsed="false">
      <c r="A45" s="116" t="n">
        <f aca="false">COUNTIF(K3:K27,B45)</f>
        <v>3</v>
      </c>
      <c r="B45" s="119" t="s">
        <v>32</v>
      </c>
      <c r="C45" s="116" t="n">
        <f aca="false">+A45*3</f>
        <v>9</v>
      </c>
      <c r="E45" s="118" t="n">
        <v>3</v>
      </c>
      <c r="F45" s="118" t="n">
        <v>29</v>
      </c>
    </row>
    <row r="46" customFormat="false" ht="12.75" hidden="false" customHeight="tru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v>0</v>
      </c>
      <c r="F46" s="118" t="n"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6.29"/>
    <col collapsed="false" customWidth="true" hidden="false" outlineLevel="0" max="2" min="2" style="0" width="17.71"/>
    <col collapsed="false" customWidth="false" hidden="false" outlineLevel="0" max="3" min="3" style="1" width="8.71"/>
    <col collapsed="false" customWidth="true" hidden="false" outlineLevel="0" max="4" min="4" style="0" width="6.29"/>
    <col collapsed="false" customWidth="true" hidden="false" outlineLevel="0" max="5" min="5" style="0" width="17.71"/>
    <col collapsed="false" customWidth="true" hidden="false" outlineLevel="0" max="10" min="9" style="0" width="16.14"/>
    <col collapsed="false" customWidth="true" hidden="false" outlineLevel="0" max="11" min="11" style="0" width="23.29"/>
  </cols>
  <sheetData>
    <row r="1" customFormat="false" ht="18" hidden="false" customHeight="false" outlineLevel="0" collapsed="false">
      <c r="A1" s="108"/>
      <c r="B1" s="120" t="s">
        <v>100</v>
      </c>
      <c r="C1" s="120"/>
      <c r="D1" s="120"/>
      <c r="E1" s="121"/>
      <c r="F1" s="122"/>
      <c r="G1" s="108"/>
      <c r="H1" s="108"/>
      <c r="I1" s="108"/>
      <c r="J1" s="108"/>
      <c r="K1" s="108"/>
    </row>
    <row r="2" customFormat="false" ht="25.5" hidden="false" customHeight="false" outlineLevel="0" collapsed="false">
      <c r="A2" s="91" t="s">
        <v>37</v>
      </c>
      <c r="B2" s="92" t="s">
        <v>87</v>
      </c>
      <c r="C2" s="92" t="s">
        <v>44</v>
      </c>
      <c r="D2" s="91" t="s">
        <v>37</v>
      </c>
      <c r="E2" s="93" t="s">
        <v>87</v>
      </c>
      <c r="F2" s="93" t="s">
        <v>44</v>
      </c>
      <c r="G2" s="91" t="s">
        <v>88</v>
      </c>
      <c r="H2" s="91" t="s">
        <v>88</v>
      </c>
      <c r="I2" s="93" t="s">
        <v>89</v>
      </c>
      <c r="J2" s="93" t="s">
        <v>89</v>
      </c>
      <c r="K2" s="93" t="s">
        <v>90</v>
      </c>
    </row>
    <row r="3" customFormat="false" ht="15" hidden="false" customHeight="false" outlineLevel="0" collapsed="false">
      <c r="A3" s="94" t="s">
        <v>3</v>
      </c>
      <c r="B3" s="95" t="str">
        <f aca="false">VLOOKUP(A3,SCHEMA!A:J,2,FALSE())</f>
        <v>Fred de Grouw</v>
      </c>
      <c r="C3" s="96" t="n">
        <f aca="false">VLOOKUP(A3,Handicap!A:J,10,FALSE())</f>
        <v>35</v>
      </c>
      <c r="D3" s="97" t="s">
        <v>4</v>
      </c>
      <c r="E3" s="98" t="str">
        <f aca="false">VLOOKUP(D3,SCHEMA!A:B,2,FALSE())</f>
        <v>Geert in ‘t Veld</v>
      </c>
      <c r="F3" s="99" t="n">
        <f aca="false">VLOOKUP(D3,Handicap!A:J,10,FALSE())</f>
        <v>36</v>
      </c>
      <c r="G3" s="100" t="n">
        <v>37</v>
      </c>
      <c r="H3" s="100" t="n">
        <v>48</v>
      </c>
      <c r="I3" s="101" t="n">
        <f aca="false">+G3/C3*100</f>
        <v>105.714285714286</v>
      </c>
      <c r="J3" s="101" t="n">
        <f aca="false">+H3/F3*100</f>
        <v>133.333333333333</v>
      </c>
      <c r="K3" s="102" t="str">
        <f aca="false">IF(A3=D3,"n/a",IF(I3=J3,"GELIJK",IF(I3&gt;J3,B3,E3)))</f>
        <v>Geert in ‘t Veld</v>
      </c>
    </row>
    <row r="4" customFormat="false" ht="15.75" hidden="false" customHeight="false" outlineLevel="0" collapsed="false">
      <c r="A4" s="94" t="s">
        <v>15</v>
      </c>
      <c r="B4" s="95" t="str">
        <f aca="false">VLOOKUP(A4,SCHEMA!A:B,2,FALSE())</f>
        <v>Wim Bloemzaad</v>
      </c>
      <c r="C4" s="96" t="n">
        <f aca="false">VLOOKUP(A4,Handicap!A:J,10,FALSE())</f>
        <v>15</v>
      </c>
      <c r="D4" s="97" t="s">
        <v>6</v>
      </c>
      <c r="E4" s="98" t="str">
        <f aca="false">VLOOKUP(D4,SCHEMA!A:B,2,FALSE())</f>
        <v>Henk den Ouden</v>
      </c>
      <c r="F4" s="99" t="n">
        <f aca="false">VLOOKUP(D4,Handicap!A:J,10,FALSE())</f>
        <v>10</v>
      </c>
      <c r="G4" s="100" t="n">
        <v>14</v>
      </c>
      <c r="H4" s="100" t="n">
        <v>26</v>
      </c>
      <c r="I4" s="101" t="n">
        <f aca="false">+G4/C4*100</f>
        <v>93.3333333333333</v>
      </c>
      <c r="J4" s="101" t="n">
        <f aca="false">+H4/F4*100</f>
        <v>260</v>
      </c>
      <c r="K4" s="102" t="str">
        <f aca="false">IF(A4=D4,"n/a",IF(I4=J4,"GELIJK",IF(I4&gt;J4,B4,E4)))</f>
        <v>Henk den Ouden</v>
      </c>
    </row>
    <row r="5" customFormat="false" ht="15" hidden="false" customHeight="false" outlineLevel="0" collapsed="false">
      <c r="A5" s="94" t="s">
        <v>14</v>
      </c>
      <c r="B5" s="95" t="str">
        <f aca="false">VLOOKUP(A5,SCHEMA!A:B,2,FALSE())</f>
        <v>Pim Hopman</v>
      </c>
      <c r="C5" s="96" t="n">
        <f aca="false">VLOOKUP(A5,Handicap!A:J,10,FALSE())</f>
        <v>29</v>
      </c>
      <c r="D5" s="97" t="s">
        <v>10</v>
      </c>
      <c r="E5" s="98" t="str">
        <f aca="false">VLOOKUP(D5,SCHEMA!A:B,2,FALSE())</f>
        <v>Jan Vroege</v>
      </c>
      <c r="F5" s="99" t="n">
        <f aca="false">VLOOKUP(D5,Handicap!A:J,10,FALSE())</f>
        <v>12</v>
      </c>
      <c r="G5" s="100" t="n">
        <v>34</v>
      </c>
      <c r="H5" s="100" t="n">
        <v>14</v>
      </c>
      <c r="I5" s="101" t="n">
        <f aca="false">+G5/C5*100</f>
        <v>117.241379310345</v>
      </c>
      <c r="J5" s="101" t="n">
        <f aca="false">+H5/F5*100</f>
        <v>116.666666666667</v>
      </c>
      <c r="K5" s="102" t="str">
        <f aca="false">IF(A5=D5,"n/a",IF(I5=J5,"GELIJK",IF(I5&gt;J5,B5,E5)))</f>
        <v>Pim Hopman</v>
      </c>
    </row>
    <row r="6" customFormat="false" ht="15.75" hidden="false" customHeight="false" outlineLevel="0" collapsed="false">
      <c r="A6" s="94" t="s">
        <v>9</v>
      </c>
      <c r="B6" s="95" t="str">
        <f aca="false">VLOOKUP(A6,SCHEMA!A:B,2,FALSE())</f>
        <v>Jan v Stuijvenberg</v>
      </c>
      <c r="C6" s="96" t="n">
        <f aca="false">VLOOKUP(A6,Handicap!A:J,10,FALSE())</f>
        <v>10</v>
      </c>
      <c r="D6" s="97" t="s">
        <v>12</v>
      </c>
      <c r="E6" s="98" t="str">
        <f aca="false">VLOOKUP(D6,SCHEMA!A:B,2,FALSE())</f>
        <v>Karst Heinen</v>
      </c>
      <c r="F6" s="99" t="n">
        <f aca="false">VLOOKUP(D6,Handicap!A:J,10,FALSE())</f>
        <v>14</v>
      </c>
      <c r="G6" s="100" t="n">
        <v>7</v>
      </c>
      <c r="H6" s="100" t="n">
        <v>23</v>
      </c>
      <c r="I6" s="101" t="n">
        <f aca="false">+G6/C6*100</f>
        <v>70</v>
      </c>
      <c r="J6" s="101" t="n">
        <f aca="false">+H6/F6*100</f>
        <v>164.285714285714</v>
      </c>
      <c r="K6" s="102" t="str">
        <f aca="false">IF(A6=D6,"n/a",IF(I6=J6,"GELIJK",IF(I6&gt;J6,B6,E6)))</f>
        <v>Karst Heinen</v>
      </c>
    </row>
    <row r="7" customFormat="false" ht="15" hidden="false" customHeight="false" outlineLevel="0" collapsed="false">
      <c r="A7" s="94" t="s">
        <v>5</v>
      </c>
      <c r="B7" s="95" t="str">
        <f aca="false">VLOOKUP(A7,SCHEMA!A:B,2,FALSE())</f>
        <v>Harry Duijm</v>
      </c>
      <c r="C7" s="96" t="n">
        <f aca="false">VLOOKUP(A7,Handicap!A:J,10,FALSE())</f>
        <v>12</v>
      </c>
      <c r="D7" s="97" t="s">
        <v>1</v>
      </c>
      <c r="E7" s="98" t="str">
        <f aca="false">VLOOKUP(D7,SCHEMA!A:B,2,FALSE())</f>
        <v>Cor Nagelkerken</v>
      </c>
      <c r="F7" s="99" t="n">
        <f aca="false">VLOOKUP(D7,Handicap!A:J,10,FALSE())</f>
        <v>19</v>
      </c>
      <c r="G7" s="100" t="n">
        <v>17</v>
      </c>
      <c r="H7" s="100" t="n">
        <v>27</v>
      </c>
      <c r="I7" s="101" t="n">
        <f aca="false">+G7/C7*100</f>
        <v>141.666666666667</v>
      </c>
      <c r="J7" s="101" t="n">
        <f aca="false">+H7/F7*100</f>
        <v>142.105263157895</v>
      </c>
      <c r="K7" s="102" t="str">
        <f aca="false">IF(A7=D7,"n/a",IF(J7&gt;I7,E7,IF(I7&gt;J7,B7,IF(I7=J7,"GELIJK"))))</f>
        <v>Cor Nagelkerken</v>
      </c>
    </row>
    <row r="8" customFormat="false" ht="15.75" hidden="false" customHeight="false" outlineLevel="0" collapsed="false">
      <c r="A8" s="94" t="s">
        <v>34</v>
      </c>
      <c r="B8" s="95" t="str">
        <f aca="false">VLOOKUP(A8,SCHEMA!A:B,2,FALSE())</f>
        <v>n/a</v>
      </c>
      <c r="C8" s="96" t="n">
        <f aca="false">VLOOKUP(A8,Handicap!A:J,10,FALSE())</f>
        <v>1</v>
      </c>
      <c r="D8" s="97" t="s">
        <v>34</v>
      </c>
      <c r="E8" s="98" t="str">
        <f aca="false">VLOOKUP(D8,SCHEMA!A:B,2,FALSE())</f>
        <v>n/a</v>
      </c>
      <c r="F8" s="99" t="n">
        <f aca="false">VLOOKUP(D8,Handicap!A:J,10,FALSE())</f>
        <v>1</v>
      </c>
      <c r="G8" s="100"/>
      <c r="H8" s="100"/>
      <c r="I8" s="101" t="n">
        <f aca="false">+G8/C8*100</f>
        <v>0</v>
      </c>
      <c r="J8" s="101" t="n">
        <f aca="false">+H8/F8*100</f>
        <v>0</v>
      </c>
      <c r="K8" s="102" t="str">
        <f aca="false">IF(A8=D8,"n/a",IF(I8=J8,"GELIJK",IF(I8&gt;J8,B8,E8)))</f>
        <v>n/a</v>
      </c>
    </row>
    <row r="9" customFormat="false" ht="15.75" hidden="false" customHeight="false" outlineLevel="0" collapsed="false">
      <c r="A9" s="123" t="s">
        <v>34</v>
      </c>
      <c r="B9" s="95" t="str">
        <f aca="false">VLOOKUP(A9,SCHEMA!A:B,2,FALSE())</f>
        <v>n/a</v>
      </c>
      <c r="C9" s="96" t="n">
        <f aca="false">VLOOKUP(A9,Handicap!A:J,10,FALSE())</f>
        <v>1</v>
      </c>
      <c r="D9" s="97" t="s">
        <v>34</v>
      </c>
      <c r="E9" s="98" t="str">
        <f aca="false">VLOOKUP(D9,SCHEMA!A:B,2,FALSE())</f>
        <v>n/a</v>
      </c>
      <c r="F9" s="99" t="n">
        <f aca="false">VLOOKUP(D9,Handicap!A:J,10,FALSE())</f>
        <v>1</v>
      </c>
      <c r="G9" s="100"/>
      <c r="H9" s="100"/>
      <c r="I9" s="101" t="n">
        <f aca="false">+G9/C9*100</f>
        <v>0</v>
      </c>
      <c r="J9" s="101" t="n">
        <f aca="false">+H9/F9*100</f>
        <v>0</v>
      </c>
      <c r="K9" s="102" t="str">
        <f aca="false">IF(A9=D9,"n/a",IF(I9=J9,"GELIJK",IF(I9&gt;J9,B9,E9)))</f>
        <v>n/a</v>
      </c>
    </row>
    <row r="10" customFormat="false" ht="18" hidden="false" customHeight="false" outlineLevel="0" collapsed="false">
      <c r="A10" s="124"/>
      <c r="B10" s="109" t="s">
        <v>94</v>
      </c>
      <c r="C10" s="106"/>
      <c r="D10" s="108"/>
      <c r="E10" s="121"/>
      <c r="F10" s="122"/>
      <c r="G10" s="108"/>
      <c r="H10" s="108"/>
      <c r="I10" s="108"/>
      <c r="J10" s="108"/>
      <c r="K10" s="108"/>
    </row>
    <row r="11" customFormat="false" ht="25.5" hidden="false" customHeight="false" outlineLevel="0" collapsed="false">
      <c r="A11" s="91" t="s">
        <v>37</v>
      </c>
      <c r="B11" s="92" t="s">
        <v>87</v>
      </c>
      <c r="C11" s="92" t="s">
        <v>44</v>
      </c>
      <c r="D11" s="91" t="s">
        <v>37</v>
      </c>
      <c r="E11" s="93" t="s">
        <v>87</v>
      </c>
      <c r="F11" s="93" t="s">
        <v>44</v>
      </c>
      <c r="G11" s="91" t="s">
        <v>88</v>
      </c>
      <c r="H11" s="91" t="s">
        <v>88</v>
      </c>
      <c r="I11" s="93" t="s">
        <v>89</v>
      </c>
      <c r="J11" s="93" t="s">
        <v>89</v>
      </c>
      <c r="K11" s="93" t="s">
        <v>90</v>
      </c>
    </row>
    <row r="12" customFormat="false" ht="15.75" hidden="false" customHeight="false" outlineLevel="0" collapsed="false">
      <c r="A12" s="94" t="s">
        <v>3</v>
      </c>
      <c r="B12" s="95" t="str">
        <f aca="false">VLOOKUP(A12,SCHEMA!A:B,2,FALSE())</f>
        <v>Fred de Grouw</v>
      </c>
      <c r="C12" s="96" t="n">
        <f aca="false">VLOOKUP(A12,Handicap!A:J,10,FALSE())</f>
        <v>35</v>
      </c>
      <c r="D12" s="110" t="s">
        <v>1</v>
      </c>
      <c r="E12" s="98" t="str">
        <f aca="false">VLOOKUP(D12,SCHEMA!A:B,2,FALSE())</f>
        <v>Cor Nagelkerken</v>
      </c>
      <c r="F12" s="99" t="n">
        <f aca="false">VLOOKUP(D12,Handicap!A:J,10,FALSE())</f>
        <v>19</v>
      </c>
      <c r="G12" s="100" t="n">
        <v>26</v>
      </c>
      <c r="H12" s="100" t="n">
        <v>27</v>
      </c>
      <c r="I12" s="101" t="n">
        <f aca="false">+G12/C12*100</f>
        <v>74.2857142857143</v>
      </c>
      <c r="J12" s="101" t="n">
        <f aca="false">+H12/F12*100</f>
        <v>142.105263157895</v>
      </c>
      <c r="K12" s="102" t="str">
        <f aca="false">IF(A12=D12,"n/a",IF(I12=J12,"GELIJK",IF(I12&gt;J12,B12,E12)))</f>
        <v>Cor Nagelkerken</v>
      </c>
    </row>
    <row r="13" customFormat="false" ht="16.5" hidden="false" customHeight="true" outlineLevel="0" collapsed="false">
      <c r="A13" s="94" t="s">
        <v>14</v>
      </c>
      <c r="B13" s="95" t="str">
        <f aca="false">VLOOKUP(A13,SCHEMA!A:B,2,FALSE())</f>
        <v>Pim Hopman</v>
      </c>
      <c r="C13" s="96" t="n">
        <f aca="false">VLOOKUP(A13,Handicap!A:J,10,FALSE())</f>
        <v>29</v>
      </c>
      <c r="D13" s="110" t="s">
        <v>15</v>
      </c>
      <c r="E13" s="98" t="str">
        <f aca="false">VLOOKUP(D13,SCHEMA!A:B,2,FALSE())</f>
        <v>Wim Bloemzaad</v>
      </c>
      <c r="F13" s="99" t="n">
        <f aca="false">VLOOKUP(D13,Handicap!A:J,10,FALSE())</f>
        <v>15</v>
      </c>
      <c r="G13" s="100" t="n">
        <v>26</v>
      </c>
      <c r="H13" s="100" t="n">
        <v>15</v>
      </c>
      <c r="I13" s="101" t="n">
        <f aca="false">+G13/C13*100</f>
        <v>89.6551724137931</v>
      </c>
      <c r="J13" s="101" t="n">
        <f aca="false">+H13/F13*100</f>
        <v>100</v>
      </c>
      <c r="K13" s="102" t="str">
        <f aca="false">IF(A13=D13,"n/a",IF(I13=J13,"GELIJK",IF(I13&gt;J13,B13,E13)))</f>
        <v>Wim Bloemzaad</v>
      </c>
    </row>
    <row r="14" customFormat="false" ht="15.75" hidden="false" customHeight="false" outlineLevel="0" collapsed="false">
      <c r="A14" s="94" t="s">
        <v>6</v>
      </c>
      <c r="B14" s="95" t="str">
        <f aca="false">VLOOKUP(A14,SCHEMA!A:B,2,FALSE())</f>
        <v>Henk den Ouden</v>
      </c>
      <c r="C14" s="96" t="n">
        <f aca="false">VLOOKUP(A14,Handicap!A:J,10,FALSE())</f>
        <v>10</v>
      </c>
      <c r="D14" s="110" t="s">
        <v>9</v>
      </c>
      <c r="E14" s="98" t="str">
        <f aca="false">VLOOKUP(D14,SCHEMA!A:B,2,FALSE())</f>
        <v>Jan v Stuijvenberg</v>
      </c>
      <c r="F14" s="99" t="n">
        <f aca="false">VLOOKUP(D14,Handicap!A:J,10,FALSE())</f>
        <v>10</v>
      </c>
      <c r="G14" s="100" t="n">
        <v>27</v>
      </c>
      <c r="H14" s="100" t="n">
        <v>2</v>
      </c>
      <c r="I14" s="101" t="n">
        <f aca="false">+G14/C14*100</f>
        <v>270</v>
      </c>
      <c r="J14" s="101" t="n">
        <f aca="false">+H14/F14*100</f>
        <v>20</v>
      </c>
      <c r="K14" s="102" t="str">
        <f aca="false">IF(A14=D14,"n/a",IF(I14=J14,"GELIJK",IF(I14&gt;J14,B14,E14)))</f>
        <v>Henk den Ouden</v>
      </c>
    </row>
    <row r="15" customFormat="false" ht="15.75" hidden="false" customHeight="false" outlineLevel="0" collapsed="false">
      <c r="A15" s="94" t="s">
        <v>10</v>
      </c>
      <c r="B15" s="95" t="str">
        <f aca="false">VLOOKUP(A15,SCHEMA!A:B,2,FALSE())</f>
        <v>Jan Vroege</v>
      </c>
      <c r="C15" s="96" t="n">
        <f aca="false">VLOOKUP(A15,Handicap!A:J,10,FALSE())</f>
        <v>12</v>
      </c>
      <c r="D15" s="110" t="s">
        <v>12</v>
      </c>
      <c r="E15" s="98" t="str">
        <f aca="false">VLOOKUP(D15,SCHEMA!A:B,2,FALSE())</f>
        <v>Karst Heinen</v>
      </c>
      <c r="F15" s="99" t="n">
        <f aca="false">VLOOKUP(D15,Handicap!A:J,10,FALSE())</f>
        <v>14</v>
      </c>
      <c r="G15" s="100" t="n">
        <v>9</v>
      </c>
      <c r="H15" s="100" t="n">
        <v>16</v>
      </c>
      <c r="I15" s="101" t="n">
        <f aca="false">+G15/C15*100</f>
        <v>75</v>
      </c>
      <c r="J15" s="101" t="n">
        <f aca="false">+H15/F15*100</f>
        <v>114.285714285714</v>
      </c>
      <c r="K15" s="102" t="str">
        <f aca="false">IF(A15=D15,"n/a",IF(I15=J15,"GELIJK",IF(I15&gt;J15,B15,E15)))</f>
        <v>Karst Heinen</v>
      </c>
    </row>
    <row r="16" customFormat="false" ht="15.75" hidden="false" customHeight="false" outlineLevel="0" collapsed="false">
      <c r="A16" s="94" t="s">
        <v>8</v>
      </c>
      <c r="B16" s="95" t="str">
        <f aca="false">VLOOKUP(A16,SCHEMA!A:B,2,FALSE())</f>
        <v>Jan Heemskerk</v>
      </c>
      <c r="C16" s="96" t="n">
        <f aca="false">VLOOKUP(A16,Handicap!A:J,10,FALSE())</f>
        <v>16</v>
      </c>
      <c r="D16" s="110" t="s">
        <v>4</v>
      </c>
      <c r="E16" s="98" t="str">
        <f aca="false">VLOOKUP(D16,SCHEMA!A:B,2,FALSE())</f>
        <v>Geert in ‘t Veld</v>
      </c>
      <c r="F16" s="99" t="n">
        <f aca="false">VLOOKUP(D16,Handicap!A:J,10,FALSE())</f>
        <v>36</v>
      </c>
      <c r="G16" s="100" t="n">
        <v>24</v>
      </c>
      <c r="H16" s="100" t="n">
        <v>29</v>
      </c>
      <c r="I16" s="101" t="n">
        <f aca="false">+G16/C16*100</f>
        <v>150</v>
      </c>
      <c r="J16" s="101" t="n">
        <f aca="false">+H16/F16*100</f>
        <v>80.5555555555556</v>
      </c>
      <c r="K16" s="102" t="str">
        <f aca="false">IF(A16=D16,"n/a",IF(I16=J16,"GELIJK",IF(I16&gt;J16,B16,E16)))</f>
        <v>Jan Heemskerk</v>
      </c>
    </row>
    <row r="17" customFormat="false" ht="15" hidden="false" customHeight="false" outlineLevel="0" collapsed="false">
      <c r="A17" s="94" t="s">
        <v>34</v>
      </c>
      <c r="B17" s="95" t="str">
        <f aca="false">VLOOKUP(A17,SCHEMA!A:B,2,FALSE())</f>
        <v>n/a</v>
      </c>
      <c r="C17" s="96" t="n">
        <f aca="false">VLOOKUP(A17,Handicap!A:J,10,FALSE())</f>
        <v>1</v>
      </c>
      <c r="D17" s="110" t="s">
        <v>34</v>
      </c>
      <c r="E17" s="98" t="str">
        <f aca="false">VLOOKUP(D17,SCHEMA!A:B,2,FALSE())</f>
        <v>n/a</v>
      </c>
      <c r="F17" s="99" t="n">
        <f aca="false">VLOOKUP(D17,Handicap!A:J,10,FALSE())</f>
        <v>1</v>
      </c>
      <c r="G17" s="100"/>
      <c r="H17" s="100"/>
      <c r="I17" s="101" t="n">
        <f aca="false">+G17/C17*100</f>
        <v>0</v>
      </c>
      <c r="J17" s="101" t="n">
        <f aca="false">+H17/F17*100</f>
        <v>0</v>
      </c>
      <c r="K17" s="102" t="str">
        <f aca="false">IF(A17=D17,"n/a",IF(I17=J17,"GELIJK",IF(I17&gt;J17,B17,E17)))</f>
        <v>n/a</v>
      </c>
    </row>
    <row r="18" customFormat="false" ht="15" hidden="false" customHeight="false" outlineLevel="0" collapsed="false">
      <c r="A18" s="123" t="s">
        <v>34</v>
      </c>
      <c r="B18" s="95" t="str">
        <f aca="false">VLOOKUP(A18,SCHEMA!A:B,2,FALSE())</f>
        <v>n/a</v>
      </c>
      <c r="C18" s="96" t="n">
        <f aca="false">VLOOKUP(A18,Handicap!A:J,10,FALSE())</f>
        <v>1</v>
      </c>
      <c r="D18" s="125" t="s">
        <v>34</v>
      </c>
      <c r="E18" s="98" t="str">
        <f aca="false">VLOOKUP(D18,SCHEMA!A:B,2,FALSE())</f>
        <v>n/a</v>
      </c>
      <c r="F18" s="99" t="n">
        <f aca="false">VLOOKUP(D18,Handicap!A:J,10,FALSE())</f>
        <v>1</v>
      </c>
      <c r="G18" s="111"/>
      <c r="H18" s="111"/>
      <c r="I18" s="101" t="n">
        <f aca="false">+G18/C18*100</f>
        <v>0</v>
      </c>
      <c r="J18" s="101" t="n">
        <f aca="false">+H18/F18*100</f>
        <v>0</v>
      </c>
      <c r="K18" s="102" t="str">
        <f aca="false">IF(A18=D18,"n/a",IF(I18=J18,"GELIJK",IF(I18&gt;J18,B18,E18)))</f>
        <v>n/a</v>
      </c>
    </row>
    <row r="19" customFormat="false" ht="15" hidden="false" customHeight="false" outlineLevel="0" collapsed="false">
      <c r="A19" s="124"/>
      <c r="B19" s="109" t="s">
        <v>95</v>
      </c>
      <c r="C19" s="106"/>
      <c r="D19" s="108"/>
      <c r="E19" s="121"/>
      <c r="F19" s="122"/>
      <c r="G19" s="108"/>
      <c r="H19" s="108"/>
      <c r="I19" s="108"/>
      <c r="J19" s="108"/>
      <c r="K19" s="108"/>
    </row>
    <row r="20" customFormat="false" ht="20.85" hidden="false" customHeight="false" outlineLevel="0" collapsed="false">
      <c r="A20" s="91" t="s">
        <v>37</v>
      </c>
      <c r="B20" s="92" t="s">
        <v>87</v>
      </c>
      <c r="C20" s="92" t="s">
        <v>44</v>
      </c>
      <c r="D20" s="91" t="s">
        <v>37</v>
      </c>
      <c r="E20" s="93" t="s">
        <v>87</v>
      </c>
      <c r="F20" s="93" t="s">
        <v>44</v>
      </c>
      <c r="G20" s="91" t="s">
        <v>88</v>
      </c>
      <c r="H20" s="91" t="s">
        <v>88</v>
      </c>
      <c r="I20" s="93" t="s">
        <v>89</v>
      </c>
      <c r="J20" s="93" t="s">
        <v>89</v>
      </c>
      <c r="K20" s="93" t="s">
        <v>90</v>
      </c>
    </row>
    <row r="21" customFormat="false" ht="15.75" hidden="false" customHeight="false" outlineLevel="0" collapsed="false">
      <c r="A21" s="94" t="s">
        <v>3</v>
      </c>
      <c r="B21" s="95" t="str">
        <f aca="false">VLOOKUP(A21,SCHEMA!A:B,2,FALSE())</f>
        <v>Fred de Grouw</v>
      </c>
      <c r="C21" s="96" t="n">
        <f aca="false">VLOOKUP(A21,Handicap!A:J,10,FALSE())</f>
        <v>35</v>
      </c>
      <c r="D21" s="110" t="s">
        <v>9</v>
      </c>
      <c r="E21" s="98" t="str">
        <f aca="false">VLOOKUP(D21,SCHEMA!A:B,2,FALSE())</f>
        <v>Jan v Stuijvenberg</v>
      </c>
      <c r="F21" s="99" t="n">
        <f aca="false">VLOOKUP(D21,Handicap!A:J,10,FALSE())</f>
        <v>10</v>
      </c>
      <c r="G21" s="100" t="n">
        <v>41</v>
      </c>
      <c r="H21" s="100" t="n">
        <v>7</v>
      </c>
      <c r="I21" s="101" t="n">
        <f aca="false">+G21/C21*100</f>
        <v>117.142857142857</v>
      </c>
      <c r="J21" s="101" t="n">
        <f aca="false">+H21/F21*100</f>
        <v>70</v>
      </c>
      <c r="K21" s="102" t="str">
        <f aca="false">IF(A21=D21,"n/a",IF(I21=J21,"GELIJK",IF(I21&gt;J21,B21,E21)))</f>
        <v>Fred de Grouw</v>
      </c>
    </row>
    <row r="22" customFormat="false" ht="15.75" hidden="false" customHeight="false" outlineLevel="0" collapsed="false">
      <c r="A22" s="94" t="s">
        <v>10</v>
      </c>
      <c r="B22" s="95" t="str">
        <f aca="false">VLOOKUP(A22,SCHEMA!A:B,2,FALSE())</f>
        <v>Jan Vroege</v>
      </c>
      <c r="C22" s="96" t="n">
        <f aca="false">VLOOKUP(A22,Handicap!A:J,10,FALSE())</f>
        <v>12</v>
      </c>
      <c r="D22" s="110" t="s">
        <v>15</v>
      </c>
      <c r="E22" s="98" t="str">
        <f aca="false">VLOOKUP(D22,SCHEMA!A:B,2,FALSE())</f>
        <v>Wim Bloemzaad</v>
      </c>
      <c r="F22" s="99" t="n">
        <f aca="false">VLOOKUP(D22,Handicap!A:J,10,FALSE())</f>
        <v>15</v>
      </c>
      <c r="G22" s="100" t="n">
        <v>21</v>
      </c>
      <c r="H22" s="100" t="n">
        <v>13</v>
      </c>
      <c r="I22" s="101" t="n">
        <f aca="false">+G22/C22*100</f>
        <v>175</v>
      </c>
      <c r="J22" s="101" t="n">
        <f aca="false">+H22/F22*100</f>
        <v>86.6666666666667</v>
      </c>
      <c r="K22" s="102" t="str">
        <f aca="false">IF(A22=D22,"n/a",IF(I22=J22,"GELIJK",IF(I22&gt;J22,B22,E22)))</f>
        <v>Jan Vroege</v>
      </c>
    </row>
    <row r="23" customFormat="false" ht="15.75" hidden="false" customHeight="false" outlineLevel="0" collapsed="false">
      <c r="A23" s="94" t="s">
        <v>6</v>
      </c>
      <c r="B23" s="95" t="str">
        <f aca="false">VLOOKUP(A23,SCHEMA!A:B,2,FALSE())</f>
        <v>Henk den Ouden</v>
      </c>
      <c r="C23" s="96" t="n">
        <f aca="false">VLOOKUP(A23,Handicap!A:J,10,FALSE())</f>
        <v>10</v>
      </c>
      <c r="D23" s="110" t="s">
        <v>1</v>
      </c>
      <c r="E23" s="98" t="str">
        <f aca="false">VLOOKUP(D23,SCHEMA!A:B,2,FALSE())</f>
        <v>Cor Nagelkerken</v>
      </c>
      <c r="F23" s="99" t="n">
        <f aca="false">VLOOKUP(D23,Handicap!A:J,10,FALSE())</f>
        <v>19</v>
      </c>
      <c r="G23" s="100" t="n">
        <v>20</v>
      </c>
      <c r="H23" s="100" t="n">
        <v>22</v>
      </c>
      <c r="I23" s="101" t="n">
        <f aca="false">+G23/C23*100</f>
        <v>200</v>
      </c>
      <c r="J23" s="101" t="n">
        <f aca="false">+H23/F23*100</f>
        <v>115.789473684211</v>
      </c>
      <c r="K23" s="102" t="str">
        <f aca="false">IF(A23=D23,"n/a",IF(I23=J23,"GELIJK",IF(I23&gt;J23,B23,E23)))</f>
        <v>Henk den Ouden</v>
      </c>
    </row>
    <row r="24" customFormat="false" ht="15.75" hidden="false" customHeight="false" outlineLevel="0" collapsed="false">
      <c r="A24" s="94" t="s">
        <v>8</v>
      </c>
      <c r="B24" s="95" t="str">
        <f aca="false">VLOOKUP(A24,SCHEMA!A:B,2,FALSE())</f>
        <v>Jan Heemskerk</v>
      </c>
      <c r="C24" s="96" t="n">
        <f aca="false">VLOOKUP(A24,Handicap!A:J,10,FALSE())</f>
        <v>16</v>
      </c>
      <c r="D24" s="110" t="s">
        <v>14</v>
      </c>
      <c r="E24" s="98" t="str">
        <f aca="false">VLOOKUP(D24,SCHEMA!A:B,2,FALSE())</f>
        <v>Pim Hopman</v>
      </c>
      <c r="F24" s="99" t="n">
        <f aca="false">VLOOKUP(D24,Handicap!A:J,10,FALSE())</f>
        <v>29</v>
      </c>
      <c r="G24" s="100" t="n">
        <v>17</v>
      </c>
      <c r="H24" s="100" t="n">
        <v>19</v>
      </c>
      <c r="I24" s="101" t="n">
        <f aca="false">+G24/C24*100</f>
        <v>106.25</v>
      </c>
      <c r="J24" s="101" t="n">
        <f aca="false">+H24/F24*100</f>
        <v>65.5172413793104</v>
      </c>
      <c r="K24" s="102" t="str">
        <f aca="false">IF(A24=D24,"n/a",IF(I24=J24,"GELIJK",IF(I24&gt;J24,B24,E24)))</f>
        <v>Jan Heemskerk</v>
      </c>
    </row>
    <row r="25" customFormat="false" ht="15.75" hidden="false" customHeight="false" outlineLevel="0" collapsed="false">
      <c r="A25" s="94" t="s">
        <v>12</v>
      </c>
      <c r="B25" s="95" t="str">
        <f aca="false">VLOOKUP(A25,SCHEMA!A:B,2,FALSE())</f>
        <v>Karst Heinen</v>
      </c>
      <c r="C25" s="96" t="n">
        <f aca="false">VLOOKUP(A25,Handicap!A:J,10,FALSE())</f>
        <v>14</v>
      </c>
      <c r="D25" s="110" t="s">
        <v>5</v>
      </c>
      <c r="E25" s="98" t="str">
        <f aca="false">VLOOKUP(D25,SCHEMA!A:B,2,FALSE())</f>
        <v>Harry Duijm</v>
      </c>
      <c r="F25" s="99" t="n">
        <f aca="false">VLOOKUP(D25,Handicap!A:J,10,FALSE())</f>
        <v>12</v>
      </c>
      <c r="G25" s="100" t="n">
        <v>11</v>
      </c>
      <c r="H25" s="100" t="n">
        <v>15</v>
      </c>
      <c r="I25" s="101" t="n">
        <f aca="false">+G25/C25*100</f>
        <v>78.5714285714286</v>
      </c>
      <c r="J25" s="101" t="n">
        <f aca="false">+H25/F25*100</f>
        <v>125</v>
      </c>
      <c r="K25" s="102" t="str">
        <f aca="false">IF(A25=D25,"n/a",IF(I25=J25,"GELIJK",IF(I25&gt;J25,B25,E25)))</f>
        <v>Harry Duijm</v>
      </c>
    </row>
    <row r="26" customFormat="false" ht="15.75" hidden="false" customHeight="false" outlineLevel="0" collapsed="false">
      <c r="A26" s="94" t="s">
        <v>34</v>
      </c>
      <c r="B26" s="95" t="str">
        <f aca="false">VLOOKUP(A26,SCHEMA!A:B,2,FALSE())</f>
        <v>n/a</v>
      </c>
      <c r="C26" s="96" t="n">
        <f aca="false">VLOOKUP(A26,Handicap!A:J,10,FALSE())</f>
        <v>1</v>
      </c>
      <c r="D26" s="110" t="s">
        <v>34</v>
      </c>
      <c r="E26" s="98" t="str">
        <f aca="false">VLOOKUP(D26,SCHEMA!A:B,2,FALSE())</f>
        <v>n/a</v>
      </c>
      <c r="F26" s="99" t="n">
        <f aca="false">VLOOKUP(D26,Handicap!A:J,10,FALSE())</f>
        <v>1</v>
      </c>
      <c r="G26" s="100"/>
      <c r="H26" s="100"/>
      <c r="I26" s="101" t="n">
        <f aca="false">+G26/C26*100</f>
        <v>0</v>
      </c>
      <c r="J26" s="101" t="n">
        <f aca="false">+H26/F26*100</f>
        <v>0</v>
      </c>
      <c r="K26" s="102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123" t="s">
        <v>34</v>
      </c>
      <c r="B27" s="95" t="str">
        <f aca="false">VLOOKUP(A27,SCHEMA!A:B,2,FALSE())</f>
        <v>n/a</v>
      </c>
      <c r="C27" s="96" t="n">
        <f aca="false">VLOOKUP(A27,Handicap!A:J,10,FALSE())</f>
        <v>1</v>
      </c>
      <c r="D27" s="125" t="s">
        <v>34</v>
      </c>
      <c r="E27" s="98" t="str">
        <f aca="false">VLOOKUP(D27,SCHEMA!A:B,2,FALSE())</f>
        <v>n/a</v>
      </c>
      <c r="F27" s="99" t="n">
        <f aca="false">VLOOKUP(D27,Handicap!A:J,10,FALSE())</f>
        <v>1</v>
      </c>
      <c r="G27" s="100"/>
      <c r="H27" s="100"/>
      <c r="I27" s="101" t="n">
        <f aca="false">+G27/C27*100</f>
        <v>0</v>
      </c>
      <c r="J27" s="101" t="n">
        <f aca="false">+H27/F27*100</f>
        <v>0</v>
      </c>
      <c r="K27" s="102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24"/>
      <c r="B28" s="108"/>
      <c r="C28" s="124"/>
      <c r="D28" s="108"/>
      <c r="E28" s="108"/>
      <c r="F28" s="108"/>
      <c r="G28" s="108"/>
      <c r="H28" s="108"/>
      <c r="I28" s="108"/>
      <c r="J28" s="108"/>
      <c r="K28" s="108"/>
    </row>
    <row r="29" customFormat="false" ht="12.75" hidden="false" customHeight="false" outlineLevel="0" collapsed="false">
      <c r="A29" s="124"/>
      <c r="B29" s="108"/>
      <c r="C29" s="124"/>
      <c r="D29" s="108"/>
      <c r="E29" s="108"/>
      <c r="F29" s="108"/>
      <c r="G29" s="108"/>
      <c r="H29" s="108"/>
      <c r="I29" s="108"/>
      <c r="J29" s="108"/>
      <c r="K29" s="108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D30" s="108"/>
      <c r="E30" s="115" t="s">
        <v>67</v>
      </c>
      <c r="F30" s="115" t="s">
        <v>99</v>
      </c>
      <c r="G30" s="108"/>
      <c r="H30" s="108"/>
      <c r="I30" s="108"/>
      <c r="J30" s="108"/>
      <c r="K30" s="108"/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D31" s="108"/>
      <c r="E31" s="118" t="n">
        <f aca="false">+STAND!AD4</f>
        <v>0</v>
      </c>
      <c r="F31" s="118" t="n">
        <f aca="false">+Handicap!R4</f>
        <v>19</v>
      </c>
      <c r="G31" s="108"/>
      <c r="H31" s="108"/>
      <c r="I31" s="108"/>
      <c r="J31" s="108"/>
      <c r="K31" s="108"/>
    </row>
    <row r="32" customFormat="false" ht="12.75" hidden="false" customHeight="false" outlineLevel="0" collapsed="false">
      <c r="A32" s="116" t="n">
        <f aca="false">COUNTIF(K3:K27,B32)</f>
        <v>2</v>
      </c>
      <c r="B32" s="117" t="s">
        <v>18</v>
      </c>
      <c r="C32" s="116" t="n">
        <f aca="false">+A32*3</f>
        <v>6</v>
      </c>
      <c r="D32" s="124"/>
      <c r="E32" s="118" t="n">
        <f aca="false">+STAND!AD5</f>
        <v>2</v>
      </c>
      <c r="F32" s="118" t="n">
        <f aca="false">+Handicap!R5</f>
        <v>19</v>
      </c>
      <c r="G32" s="108"/>
      <c r="H32" s="108"/>
      <c r="I32" s="108"/>
      <c r="J32" s="108"/>
      <c r="K32" s="108"/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D33" s="108"/>
      <c r="E33" s="118" t="e">
        <f aca="false">+STAND!AD6</f>
        <v>#DIV/0!</v>
      </c>
      <c r="F33" s="118" t="n">
        <f aca="false">+Handicap!R6</f>
        <v>24</v>
      </c>
      <c r="G33" s="108"/>
      <c r="H33" s="108"/>
      <c r="I33" s="108"/>
      <c r="J33" s="108"/>
      <c r="K33" s="108"/>
    </row>
    <row r="34" customFormat="false" ht="12.75" hidden="false" customHeight="false" outlineLevel="0" collapsed="false">
      <c r="A34" s="116" t="n">
        <f aca="false">COUNTIF(K3:K27,B34)</f>
        <v>1</v>
      </c>
      <c r="B34" s="117" t="s">
        <v>20</v>
      </c>
      <c r="C34" s="116" t="n">
        <f aca="false">+A34*3</f>
        <v>3</v>
      </c>
      <c r="D34" s="108"/>
      <c r="E34" s="118" t="n">
        <f aca="false">+STAND!AD7</f>
        <v>1.5</v>
      </c>
      <c r="F34" s="118" t="n">
        <f aca="false">+Handicap!R7</f>
        <v>35</v>
      </c>
      <c r="G34" s="108"/>
      <c r="H34" s="108"/>
      <c r="I34" s="108"/>
      <c r="J34" s="108"/>
      <c r="K34" s="108"/>
    </row>
    <row r="35" customFormat="false" ht="12.75" hidden="false" customHeight="false" outlineLevel="0" collapsed="false">
      <c r="A35" s="116" t="n">
        <f aca="false">COUNTIF(K3:K27,B35)</f>
        <v>1</v>
      </c>
      <c r="B35" s="117" t="s">
        <v>21</v>
      </c>
      <c r="C35" s="116" t="n">
        <f aca="false">+A35*3</f>
        <v>3</v>
      </c>
      <c r="D35" s="108"/>
      <c r="E35" s="118" t="n">
        <f aca="false">+STAND!AD8</f>
        <v>1.2</v>
      </c>
      <c r="F35" s="118" t="n">
        <f aca="false">+Handicap!R8</f>
        <v>36</v>
      </c>
      <c r="G35" s="108"/>
      <c r="H35" s="108"/>
      <c r="I35" s="108"/>
      <c r="J35" s="108"/>
      <c r="K35" s="108"/>
    </row>
    <row r="36" customFormat="false" ht="12.75" hidden="false" customHeight="false" outlineLevel="0" collapsed="false">
      <c r="A36" s="116" t="n">
        <f aca="false">COUNTIF(K3:K27,B36)</f>
        <v>1</v>
      </c>
      <c r="B36" s="117" t="s">
        <v>22</v>
      </c>
      <c r="C36" s="116" t="n">
        <f aca="false">+A36*3</f>
        <v>3</v>
      </c>
      <c r="D36" s="108"/>
      <c r="E36" s="118" t="n">
        <f aca="false">+STAND!AD9</f>
        <v>1.8</v>
      </c>
      <c r="F36" s="118" t="n">
        <f aca="false">+Handicap!R9</f>
        <v>12</v>
      </c>
      <c r="G36" s="108"/>
      <c r="H36" s="108"/>
      <c r="I36" s="108"/>
      <c r="J36" s="108"/>
      <c r="K36" s="108"/>
    </row>
    <row r="37" customFormat="false" ht="12.75" hidden="false" customHeight="false" outlineLevel="0" collapsed="false">
      <c r="A37" s="116" t="n">
        <f aca="false">COUNTIF(K3:K27,B37)</f>
        <v>3</v>
      </c>
      <c r="B37" s="117" t="s">
        <v>23</v>
      </c>
      <c r="C37" s="116" t="n">
        <f aca="false">+A37*3</f>
        <v>9</v>
      </c>
      <c r="D37" s="108"/>
      <c r="E37" s="118" t="n">
        <f aca="false">+STAND!AD10</f>
        <v>4.5</v>
      </c>
      <c r="F37" s="118" t="n">
        <f aca="false">+Handicap!R10</f>
        <v>10</v>
      </c>
      <c r="G37" s="108"/>
      <c r="H37" s="108"/>
      <c r="I37" s="108"/>
      <c r="J37" s="108"/>
      <c r="K37" s="108"/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D38" s="108"/>
      <c r="E38" s="118" t="n">
        <f aca="false">+STAND!AD11</f>
        <v>2</v>
      </c>
      <c r="F38" s="118" t="n">
        <f aca="false">+Handicap!R11</f>
        <v>15</v>
      </c>
      <c r="G38" s="108"/>
      <c r="H38" s="108"/>
      <c r="I38" s="108"/>
      <c r="J38" s="108"/>
      <c r="K38" s="108"/>
    </row>
    <row r="39" customFormat="false" ht="12.75" hidden="false" customHeight="false" outlineLevel="0" collapsed="false">
      <c r="A39" s="116" t="n">
        <f aca="false">COUNTIF(K3:K27,B39)</f>
        <v>2</v>
      </c>
      <c r="B39" s="117" t="s">
        <v>25</v>
      </c>
      <c r="C39" s="116" t="n">
        <f aca="false">+A39*3</f>
        <v>6</v>
      </c>
      <c r="D39" s="108"/>
      <c r="E39" s="118" t="n">
        <f aca="false">+STAND!AD12</f>
        <v>2.25</v>
      </c>
      <c r="F39" s="118" t="n">
        <f aca="false">+Handicap!R12</f>
        <v>16</v>
      </c>
      <c r="G39" s="108"/>
      <c r="H39" s="108"/>
      <c r="I39" s="108"/>
      <c r="J39" s="108"/>
      <c r="K39" s="108"/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D40" s="108"/>
      <c r="E40" s="118" t="n">
        <f aca="false">+STAND!AD13</f>
        <v>0</v>
      </c>
      <c r="F40" s="118" t="n">
        <f aca="false">+Handicap!R13</f>
        <v>10</v>
      </c>
      <c r="G40" s="108"/>
      <c r="H40" s="108"/>
      <c r="I40" s="108"/>
      <c r="J40" s="108"/>
      <c r="K40" s="108"/>
    </row>
    <row r="41" customFormat="false" ht="12.75" hidden="false" customHeight="false" outlineLevel="0" collapsed="false">
      <c r="A41" s="116" t="n">
        <f aca="false">COUNTIF(K3:K27,B41)</f>
        <v>1</v>
      </c>
      <c r="B41" s="117" t="s">
        <v>28</v>
      </c>
      <c r="C41" s="116" t="n">
        <f aca="false">+A41*3</f>
        <v>3</v>
      </c>
      <c r="D41" s="108"/>
      <c r="E41" s="118" t="n">
        <f aca="false">+STAND!AD14</f>
        <v>1</v>
      </c>
      <c r="F41" s="118" t="n">
        <f aca="false">+Handicap!R14</f>
        <v>12</v>
      </c>
      <c r="G41" s="108"/>
      <c r="H41" s="108"/>
      <c r="I41" s="108"/>
      <c r="J41" s="108"/>
      <c r="K41" s="108"/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D42" s="108"/>
      <c r="E42" s="118" t="e">
        <f aca="false">+STAND!AD15</f>
        <v>#DIV/0!</v>
      </c>
      <c r="F42" s="118" t="n">
        <f aca="false">+Handicap!R15</f>
        <v>10</v>
      </c>
      <c r="G42" s="108"/>
      <c r="H42" s="108"/>
      <c r="I42" s="108"/>
      <c r="J42" s="108"/>
      <c r="K42" s="108"/>
    </row>
    <row r="43" customFormat="false" ht="12.75" hidden="false" customHeight="false" outlineLevel="0" collapsed="false">
      <c r="A43" s="116" t="n">
        <f aca="false">COUNTIF(K3:K27,B43)</f>
        <v>2</v>
      </c>
      <c r="B43" s="117" t="s">
        <v>30</v>
      </c>
      <c r="C43" s="116" t="n">
        <f aca="false">+A43*3</f>
        <v>6</v>
      </c>
      <c r="D43" s="108"/>
      <c r="E43" s="118" t="n">
        <f aca="false">+STAND!AD16</f>
        <v>1.5</v>
      </c>
      <c r="F43" s="118" t="n">
        <f aca="false">+Handicap!R16</f>
        <v>14</v>
      </c>
      <c r="G43" s="108"/>
      <c r="H43" s="108"/>
      <c r="I43" s="108"/>
      <c r="J43" s="108"/>
      <c r="K43" s="108"/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D44" s="108"/>
      <c r="E44" s="118" t="n">
        <f aca="false">+STAND!AD17</f>
        <v>2</v>
      </c>
      <c r="F44" s="118" t="n">
        <f aca="false">+Handicap!R17</f>
        <v>14</v>
      </c>
      <c r="G44" s="108"/>
      <c r="H44" s="108"/>
      <c r="I44" s="108"/>
      <c r="J44" s="108"/>
      <c r="K44" s="108"/>
    </row>
    <row r="45" customFormat="false" ht="12.75" hidden="false" customHeight="false" outlineLevel="0" collapsed="false">
      <c r="A45" s="116" t="n">
        <f aca="false">COUNTIF(K3:K27,B45)</f>
        <v>1</v>
      </c>
      <c r="B45" s="119" t="s">
        <v>32</v>
      </c>
      <c r="C45" s="116" t="n">
        <f aca="false">+A45*3</f>
        <v>3</v>
      </c>
      <c r="D45" s="108"/>
      <c r="E45" s="118" t="n">
        <f aca="false">+STAND!AD18</f>
        <v>2</v>
      </c>
      <c r="F45" s="118" t="n">
        <f aca="false">+Handicap!R18</f>
        <v>29</v>
      </c>
      <c r="G45" s="108"/>
      <c r="H45" s="108"/>
      <c r="I45" s="108"/>
      <c r="J45" s="108"/>
      <c r="K45" s="108"/>
    </row>
    <row r="46" customFormat="false" ht="12.75" hidden="false" customHeight="false" outlineLevel="0" collapsed="false">
      <c r="A46" s="116" t="n">
        <f aca="false">COUNTIF(K3:K27,B46)</f>
        <v>1</v>
      </c>
      <c r="B46" s="119" t="s">
        <v>33</v>
      </c>
      <c r="C46" s="116" t="n">
        <f aca="false">+A46*3</f>
        <v>3</v>
      </c>
      <c r="D46" s="108"/>
      <c r="E46" s="118" t="n">
        <f aca="false">+STAND!AD19</f>
        <v>1</v>
      </c>
      <c r="F46" s="118" t="n">
        <f aca="false">+Handicap!R19</f>
        <v>15</v>
      </c>
      <c r="G46" s="108"/>
      <c r="H46" s="108"/>
      <c r="I46" s="108"/>
      <c r="J46" s="108"/>
      <c r="K46" s="10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5" min="5" style="0" width="17.71"/>
    <col collapsed="false" customWidth="true" hidden="false" outlineLevel="0" max="10" min="9" style="0" width="11"/>
    <col collapsed="false" customWidth="true" hidden="false" outlineLevel="0" max="11" min="11" style="0" width="18.14"/>
  </cols>
  <sheetData>
    <row r="1" customFormat="false" ht="18" hidden="false" customHeight="false" outlineLevel="0" collapsed="false">
      <c r="B1" s="104" t="s">
        <v>101</v>
      </c>
      <c r="C1" s="104"/>
      <c r="D1" s="104"/>
      <c r="E1" s="109"/>
      <c r="F1" s="106"/>
    </row>
    <row r="2" customFormat="false" ht="21" hidden="false" customHeight="true" outlineLevel="0" collapsed="false">
      <c r="A2" s="126" t="s">
        <v>37</v>
      </c>
      <c r="B2" s="92" t="s">
        <v>87</v>
      </c>
      <c r="C2" s="92" t="s">
        <v>44</v>
      </c>
      <c r="D2" s="126" t="s">
        <v>37</v>
      </c>
      <c r="E2" s="92" t="s">
        <v>87</v>
      </c>
      <c r="F2" s="92" t="s">
        <v>44</v>
      </c>
      <c r="G2" s="126" t="s">
        <v>88</v>
      </c>
      <c r="H2" s="126" t="s">
        <v>88</v>
      </c>
      <c r="I2" s="92" t="s">
        <v>89</v>
      </c>
      <c r="J2" s="92" t="s">
        <v>89</v>
      </c>
      <c r="K2" s="92" t="s">
        <v>90</v>
      </c>
    </row>
    <row r="3" customFormat="false" ht="15.75" hidden="false" customHeight="false" outlineLevel="0" collapsed="false">
      <c r="A3" s="66"/>
      <c r="B3" s="95" t="e">
        <f aca="false">VLOOKUP(A3,SCHEMA!A:J,2,FALSE())</f>
        <v>#N/A</v>
      </c>
      <c r="C3" s="96" t="e">
        <f aca="false">VLOOKUP(A3,Handicap!A:J,10,FALSE())</f>
        <v>#N/A</v>
      </c>
      <c r="D3" s="127"/>
      <c r="E3" s="95" t="e">
        <f aca="false">VLOOKUP(D3,SCHEMA!A:B,2,FALSE())</f>
        <v>#N/A</v>
      </c>
      <c r="F3" s="96" t="e">
        <f aca="false">VLOOKUP(D3,Handicap!A:J,10,FALSE())</f>
        <v>#N/A</v>
      </c>
      <c r="G3" s="128"/>
      <c r="H3" s="128"/>
      <c r="I3" s="107" t="e">
        <f aca="false">+G3/C3*100</f>
        <v>#N/A</v>
      </c>
      <c r="J3" s="107" t="e">
        <f aca="false">+H3/F3*100</f>
        <v>#N/A</v>
      </c>
      <c r="K3" s="99" t="str">
        <f aca="false">IF(A3=D3,"n/a",IF(I3=J3,"GELIJK",IF(I3&gt;J3,B3,E3)))</f>
        <v>n/a</v>
      </c>
    </row>
    <row r="4" customFormat="false" ht="15.75" hidden="false" customHeight="false" outlineLevel="0" collapsed="false">
      <c r="A4" s="66"/>
      <c r="B4" s="95" t="e">
        <f aca="false">VLOOKUP(A4,SCHEMA!A:B,2,FALSE())</f>
        <v>#N/A</v>
      </c>
      <c r="C4" s="96" t="e">
        <f aca="false">VLOOKUP(A4,Handicap!A:J,10,FALSE())</f>
        <v>#N/A</v>
      </c>
      <c r="D4" s="127"/>
      <c r="E4" s="95" t="e">
        <f aca="false">VLOOKUP(D4,SCHEMA!A:B,2,FALSE())</f>
        <v>#N/A</v>
      </c>
      <c r="F4" s="96" t="e">
        <f aca="false">VLOOKUP(D4,Handicap!A:J,10,FALSE())</f>
        <v>#N/A</v>
      </c>
      <c r="G4" s="128"/>
      <c r="H4" s="128"/>
      <c r="I4" s="107" t="e">
        <f aca="false">+G4/C4*100</f>
        <v>#N/A</v>
      </c>
      <c r="J4" s="107" t="e">
        <f aca="false">+H4/F4*100</f>
        <v>#N/A</v>
      </c>
      <c r="K4" s="99" t="str">
        <f aca="false">IF(A4=D4,"n/a",IF(I4=J4,"GELIJK",IF(I4&gt;J4,B4,E4)))</f>
        <v>n/a</v>
      </c>
    </row>
    <row r="5" customFormat="false" ht="15.75" hidden="false" customHeight="false" outlineLevel="0" collapsed="false">
      <c r="A5" s="66"/>
      <c r="B5" s="95" t="e">
        <f aca="false">VLOOKUP(A5,SCHEMA!A:B,2,FALSE())</f>
        <v>#N/A</v>
      </c>
      <c r="C5" s="96" t="e">
        <f aca="false">VLOOKUP(A5,Handicap!A:J,10,FALSE())</f>
        <v>#N/A</v>
      </c>
      <c r="D5" s="127"/>
      <c r="E5" s="95" t="e">
        <f aca="false">VLOOKUP(D5,SCHEMA!A:B,2,FALSE())</f>
        <v>#N/A</v>
      </c>
      <c r="F5" s="96" t="e">
        <f aca="false">VLOOKUP(D5,Handicap!A:J,10,FALSE())</f>
        <v>#N/A</v>
      </c>
      <c r="G5" s="128"/>
      <c r="H5" s="128"/>
      <c r="I5" s="107" t="e">
        <f aca="false">+G5/C5*100</f>
        <v>#N/A</v>
      </c>
      <c r="J5" s="107" t="e">
        <f aca="false">+H5/F5*100</f>
        <v>#N/A</v>
      </c>
      <c r="K5" s="99" t="str">
        <f aca="false">IF(A5=D5,"n/a",IF(I5=J5,"GELIJK",IF(I5&gt;J5,B5,E5)))</f>
        <v>n/a</v>
      </c>
    </row>
    <row r="6" customFormat="false" ht="15.75" hidden="false" customHeight="false" outlineLevel="0" collapsed="false">
      <c r="A6" s="66"/>
      <c r="B6" s="95" t="e">
        <f aca="false">VLOOKUP(A6,SCHEMA!A:B,2,FALSE())</f>
        <v>#N/A</v>
      </c>
      <c r="C6" s="96" t="e">
        <f aca="false">VLOOKUP(A6,Handicap!A:J,10,FALSE())</f>
        <v>#N/A</v>
      </c>
      <c r="D6" s="127"/>
      <c r="E6" s="95" t="e">
        <f aca="false">VLOOKUP(D6,SCHEMA!A:B,2,FALSE())</f>
        <v>#N/A</v>
      </c>
      <c r="F6" s="96" t="e">
        <f aca="false">VLOOKUP(D6,Handicap!A:J,10,FALSE())</f>
        <v>#N/A</v>
      </c>
      <c r="G6" s="128"/>
      <c r="H6" s="128"/>
      <c r="I6" s="107" t="e">
        <f aca="false">+G6/C6*100</f>
        <v>#N/A</v>
      </c>
      <c r="J6" s="107" t="e">
        <f aca="false">+H6/F6*100</f>
        <v>#N/A</v>
      </c>
      <c r="K6" s="99" t="str">
        <f aca="false">IF(A6=D6,"n/a",IF(I6=J6,"GELIJK",IF(I6&gt;J6,B6,E6)))</f>
        <v>n/a</v>
      </c>
    </row>
    <row r="7" customFormat="false" ht="15.75" hidden="false" customHeight="false" outlineLevel="0" collapsed="false">
      <c r="A7" s="66"/>
      <c r="B7" s="95" t="e">
        <f aca="false">VLOOKUP(A7,SCHEMA!A:B,2,FALSE())</f>
        <v>#N/A</v>
      </c>
      <c r="C7" s="96" t="e">
        <f aca="false">VLOOKUP(A7,Handicap!A:J,10,FALSE())</f>
        <v>#N/A</v>
      </c>
      <c r="D7" s="127"/>
      <c r="E7" s="95" t="e">
        <f aca="false">VLOOKUP(D7,SCHEMA!A:B,2,FALSE())</f>
        <v>#N/A</v>
      </c>
      <c r="F7" s="96" t="e">
        <f aca="false">VLOOKUP(D7,Handicap!A:J,10,FALSE())</f>
        <v>#N/A</v>
      </c>
      <c r="G7" s="128"/>
      <c r="H7" s="128"/>
      <c r="I7" s="107" t="e">
        <f aca="false">+G7/C7*100</f>
        <v>#N/A</v>
      </c>
      <c r="J7" s="107" t="e">
        <f aca="false">+H7/F7*100</f>
        <v>#N/A</v>
      </c>
      <c r="K7" s="99" t="str">
        <f aca="false">IF(A7=D7,"n/a",IF(I7=J7,"GELIJK",IF(I7&gt;J7,B7,E7)))</f>
        <v>n/a</v>
      </c>
    </row>
    <row r="8" customFormat="false" ht="15.75" hidden="false" customHeight="false" outlineLevel="0" collapsed="false">
      <c r="A8" s="66"/>
      <c r="B8" s="95" t="e">
        <f aca="false">VLOOKUP(A8,SCHEMA!A:B,2,FALSE())</f>
        <v>#N/A</v>
      </c>
      <c r="C8" s="96" t="e">
        <f aca="false">VLOOKUP(A8,Handicap!A:J,10,FALSE())</f>
        <v>#N/A</v>
      </c>
      <c r="D8" s="127"/>
      <c r="E8" s="95" t="e">
        <f aca="false">VLOOKUP(D8,SCHEMA!A:B,2,FALSE())</f>
        <v>#N/A</v>
      </c>
      <c r="F8" s="96" t="e">
        <f aca="false">VLOOKUP(D8,Handicap!A:J,10,FALSE())</f>
        <v>#N/A</v>
      </c>
      <c r="G8" s="128"/>
      <c r="H8" s="128"/>
      <c r="I8" s="107" t="e">
        <f aca="false">+G8/C8*100</f>
        <v>#N/A</v>
      </c>
      <c r="J8" s="107" t="e">
        <f aca="false">+H8/F8*100</f>
        <v>#N/A</v>
      </c>
      <c r="K8" s="99" t="str">
        <f aca="false">IF(A8=D8,"n/a",IF(I8=J8,"GELIJK",IF(I8&gt;J8,B8,E8)))</f>
        <v>n/a</v>
      </c>
    </row>
    <row r="9" customFormat="false" ht="15.75" hidden="false" customHeight="false" outlineLevel="0" collapsed="false">
      <c r="A9" s="39"/>
      <c r="B9" s="95" t="e">
        <f aca="false">VLOOKUP(A9,SCHEMA!A:B,2,FALSE())</f>
        <v>#N/A</v>
      </c>
      <c r="C9" s="96" t="e">
        <f aca="false">VLOOKUP(A9,Handicap!A:J,10,FALSE())</f>
        <v>#N/A</v>
      </c>
      <c r="D9" s="127"/>
      <c r="E9" s="95" t="e">
        <f aca="false">VLOOKUP(D9,SCHEMA!A:B,2,FALSE())</f>
        <v>#N/A</v>
      </c>
      <c r="F9" s="96" t="e">
        <f aca="false">VLOOKUP(D9,Handicap!A:J,10,FALSE())</f>
        <v>#N/A</v>
      </c>
      <c r="G9" s="128"/>
      <c r="H9" s="128"/>
      <c r="I9" s="107" t="e">
        <f aca="false">+G9/C9*100</f>
        <v>#N/A</v>
      </c>
      <c r="J9" s="107" t="e">
        <f aca="false">+H9/F9*100</f>
        <v>#N/A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B10" s="109" t="s">
        <v>94</v>
      </c>
      <c r="C10" s="106"/>
      <c r="E10" s="109"/>
      <c r="F10" s="106"/>
    </row>
    <row r="11" customFormat="false" ht="21" hidden="false" customHeight="true" outlineLevel="0" collapsed="false">
      <c r="A11" s="126" t="s">
        <v>37</v>
      </c>
      <c r="B11" s="92" t="s">
        <v>87</v>
      </c>
      <c r="C11" s="92" t="s">
        <v>44</v>
      </c>
      <c r="D11" s="126" t="s">
        <v>37</v>
      </c>
      <c r="E11" s="92" t="s">
        <v>87</v>
      </c>
      <c r="F11" s="92" t="s">
        <v>44</v>
      </c>
      <c r="G11" s="126" t="s">
        <v>88</v>
      </c>
      <c r="H11" s="126" t="s">
        <v>88</v>
      </c>
      <c r="I11" s="92" t="s">
        <v>89</v>
      </c>
      <c r="J11" s="92" t="s">
        <v>89</v>
      </c>
      <c r="K11" s="92" t="s">
        <v>90</v>
      </c>
    </row>
    <row r="12" customFormat="false" ht="15.75" hidden="false" customHeight="false" outlineLevel="0" collapsed="false">
      <c r="A12" s="66"/>
      <c r="B12" s="95" t="e">
        <f aca="false">VLOOKUP(A12,SCHEMA!A:B,2,FALSE())</f>
        <v>#N/A</v>
      </c>
      <c r="C12" s="96" t="e">
        <f aca="false">VLOOKUP(A12,Handicap!A:J,10,FALSE())</f>
        <v>#N/A</v>
      </c>
      <c r="D12" s="66"/>
      <c r="E12" s="95" t="e">
        <f aca="false">VLOOKUP(D12,SCHEMA!A:B,2,FALSE())</f>
        <v>#N/A</v>
      </c>
      <c r="F12" s="96" t="e">
        <f aca="false">VLOOKUP(D12,Handicap!A:J,10,FALSE())</f>
        <v>#N/A</v>
      </c>
      <c r="G12" s="128"/>
      <c r="H12" s="128"/>
      <c r="I12" s="107" t="e">
        <f aca="false">+G12/C12*100</f>
        <v>#N/A</v>
      </c>
      <c r="J12" s="107" t="e">
        <f aca="false">+H12/F12*100</f>
        <v>#N/A</v>
      </c>
      <c r="K12" s="99" t="str">
        <f aca="false">IF(A12=D12,"n/a",IF(I12=J12,"GELIJK",IF(I12&gt;J12,B12,E12)))</f>
        <v>n/a</v>
      </c>
    </row>
    <row r="13" customFormat="false" ht="16.5" hidden="false" customHeight="true" outlineLevel="0" collapsed="false">
      <c r="A13" s="66"/>
      <c r="B13" s="95" t="e">
        <f aca="false">VLOOKUP(A13,SCHEMA!A:B,2,FALSE())</f>
        <v>#N/A</v>
      </c>
      <c r="C13" s="96" t="e">
        <f aca="false">VLOOKUP(A13,Handicap!A:J,10,FALSE())</f>
        <v>#N/A</v>
      </c>
      <c r="D13" s="66"/>
      <c r="E13" s="95" t="e">
        <f aca="false">VLOOKUP(D13,SCHEMA!A:B,2,FALSE())</f>
        <v>#N/A</v>
      </c>
      <c r="F13" s="96" t="e">
        <f aca="false">VLOOKUP(D13,Handicap!A:J,10,FALSE())</f>
        <v>#N/A</v>
      </c>
      <c r="G13" s="128"/>
      <c r="H13" s="128"/>
      <c r="I13" s="107" t="e">
        <f aca="false">+G13/C13*100</f>
        <v>#N/A</v>
      </c>
      <c r="J13" s="107" t="e">
        <f aca="false">+H13/F13*100</f>
        <v>#N/A</v>
      </c>
      <c r="K13" s="99" t="str">
        <f aca="false">IF(A13=D13,"n/a",IF(I13=J13,"GELIJK",IF(I13&gt;J13,B13,E13)))</f>
        <v>n/a</v>
      </c>
    </row>
    <row r="14" customFormat="false" ht="15.75" hidden="false" customHeight="false" outlineLevel="0" collapsed="false">
      <c r="A14" s="66"/>
      <c r="B14" s="95" t="e">
        <f aca="false">VLOOKUP(A14,SCHEMA!A:B,2,FALSE())</f>
        <v>#N/A</v>
      </c>
      <c r="C14" s="96" t="e">
        <f aca="false">VLOOKUP(A14,Handicap!A:J,10,FALSE())</f>
        <v>#N/A</v>
      </c>
      <c r="D14" s="66"/>
      <c r="E14" s="95" t="e">
        <f aca="false">VLOOKUP(D14,SCHEMA!A:B,2,FALSE())</f>
        <v>#N/A</v>
      </c>
      <c r="F14" s="96" t="e">
        <f aca="false">VLOOKUP(D14,Handicap!A:J,10,FALSE())</f>
        <v>#N/A</v>
      </c>
      <c r="G14" s="128"/>
      <c r="H14" s="128"/>
      <c r="I14" s="107" t="e">
        <f aca="false">+G14/C14*100</f>
        <v>#N/A</v>
      </c>
      <c r="J14" s="107" t="e">
        <f aca="false">+H14/F14*100</f>
        <v>#N/A</v>
      </c>
      <c r="K14" s="99" t="str">
        <f aca="false">IF(A14=D14,"n/a",IF(I14=J14,"GELIJK",IF(I14&gt;J14,B14,E14)))</f>
        <v>n/a</v>
      </c>
    </row>
    <row r="15" customFormat="false" ht="15.75" hidden="false" customHeight="false" outlineLevel="0" collapsed="false">
      <c r="A15" s="66"/>
      <c r="B15" s="95" t="e">
        <f aca="false">VLOOKUP(A15,SCHEMA!A:B,2,FALSE())</f>
        <v>#N/A</v>
      </c>
      <c r="C15" s="96" t="e">
        <f aca="false">VLOOKUP(A15,Handicap!A:J,10,FALSE())</f>
        <v>#N/A</v>
      </c>
      <c r="D15" s="66"/>
      <c r="E15" s="95" t="e">
        <f aca="false">VLOOKUP(D15,SCHEMA!A:B,2,FALSE())</f>
        <v>#N/A</v>
      </c>
      <c r="F15" s="96" t="e">
        <f aca="false">VLOOKUP(D15,Handicap!A:J,10,FALSE())</f>
        <v>#N/A</v>
      </c>
      <c r="G15" s="128"/>
      <c r="H15" s="128"/>
      <c r="I15" s="107" t="e">
        <f aca="false">+G15/C15*100</f>
        <v>#N/A</v>
      </c>
      <c r="J15" s="107" t="e">
        <f aca="false">+H15/F15*100</f>
        <v>#N/A</v>
      </c>
      <c r="K15" s="99" t="str">
        <f aca="false">IF(A15=D15,"n/a",IF(I15=J15,"GELIJK",IF(I15&gt;J15,B15,E15)))</f>
        <v>n/a</v>
      </c>
    </row>
    <row r="16" customFormat="false" ht="15.75" hidden="false" customHeight="false" outlineLevel="0" collapsed="false">
      <c r="A16" s="66"/>
      <c r="B16" s="95" t="e">
        <f aca="false">VLOOKUP(A16,SCHEMA!A:B,2,FALSE())</f>
        <v>#N/A</v>
      </c>
      <c r="C16" s="96" t="e">
        <f aca="false">VLOOKUP(A16,Handicap!A:J,10,FALSE())</f>
        <v>#N/A</v>
      </c>
      <c r="D16" s="66"/>
      <c r="E16" s="95" t="e">
        <f aca="false">VLOOKUP(D16,SCHEMA!A:B,2,FALSE())</f>
        <v>#N/A</v>
      </c>
      <c r="F16" s="96" t="e">
        <f aca="false">VLOOKUP(D16,Handicap!A:J,10,FALSE())</f>
        <v>#N/A</v>
      </c>
      <c r="G16" s="128"/>
      <c r="H16" s="128"/>
      <c r="I16" s="107" t="e">
        <f aca="false">+G16/C16*100</f>
        <v>#N/A</v>
      </c>
      <c r="J16" s="107" t="e">
        <f aca="false">+H16/F16*100</f>
        <v>#N/A</v>
      </c>
      <c r="K16" s="99" t="str">
        <f aca="false">IF(A16=D16,"n/a",IF(I16=J16,"GELIJK",IF(I16&gt;J16,B16,E16)))</f>
        <v>n/a</v>
      </c>
    </row>
    <row r="17" customFormat="false" ht="15.75" hidden="false" customHeight="false" outlineLevel="0" collapsed="false">
      <c r="A17" s="66"/>
      <c r="B17" s="95" t="e">
        <f aca="false">VLOOKUP(A17,SCHEMA!A:B,2,FALSE())</f>
        <v>#N/A</v>
      </c>
      <c r="C17" s="96" t="e">
        <f aca="false">VLOOKUP(A17,Handicap!A:J,10,FALSE())</f>
        <v>#N/A</v>
      </c>
      <c r="D17" s="66"/>
      <c r="E17" s="95" t="e">
        <f aca="false">VLOOKUP(D17,SCHEMA!A:B,2,FALSE())</f>
        <v>#N/A</v>
      </c>
      <c r="F17" s="96" t="e">
        <f aca="false">VLOOKUP(D17,Handicap!A:J,10,FALSE())</f>
        <v>#N/A</v>
      </c>
      <c r="G17" s="128"/>
      <c r="H17" s="128"/>
      <c r="I17" s="107" t="e">
        <f aca="false">+G17/C17*100</f>
        <v>#N/A</v>
      </c>
      <c r="J17" s="107" t="e">
        <f aca="false">+H17/F17*100</f>
        <v>#N/A</v>
      </c>
      <c r="K17" s="99" t="str">
        <f aca="false">IF(A17=D17,"n/a",IF(I17=J17,"GELIJK",IF(I17&gt;J17,B17,E17)))</f>
        <v>n/a</v>
      </c>
    </row>
    <row r="18" customFormat="false" ht="15.75" hidden="false" customHeight="false" outlineLevel="0" collapsed="false">
      <c r="A18" s="39"/>
      <c r="B18" s="95" t="e">
        <f aca="false">VLOOKUP(A18,SCHEMA!A:B,2,FALSE())</f>
        <v>#N/A</v>
      </c>
      <c r="C18" s="96" t="e">
        <f aca="false">VLOOKUP(A18,Handicap!A:J,10,FALSE())</f>
        <v>#N/A</v>
      </c>
      <c r="D18" s="39"/>
      <c r="E18" s="95" t="e">
        <f aca="false">VLOOKUP(D18,SCHEMA!A:B,2,FALSE())</f>
        <v>#N/A</v>
      </c>
      <c r="F18" s="96" t="e">
        <f aca="false">VLOOKUP(D18,Handicap!A:J,10,FALSE())</f>
        <v>#N/A</v>
      </c>
      <c r="G18" s="129"/>
      <c r="H18" s="129"/>
      <c r="I18" s="107" t="e">
        <f aca="false">+G18/C18*100</f>
        <v>#N/A</v>
      </c>
      <c r="J18" s="107" t="e">
        <f aca="false">+H18/F18*100</f>
        <v>#N/A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B19" s="109" t="s">
        <v>95</v>
      </c>
      <c r="C19" s="106"/>
      <c r="E19" s="109"/>
      <c r="F19" s="106"/>
    </row>
    <row r="20" customFormat="false" ht="21" hidden="false" customHeight="true" outlineLevel="0" collapsed="false">
      <c r="A20" s="126" t="s">
        <v>37</v>
      </c>
      <c r="B20" s="92" t="s">
        <v>87</v>
      </c>
      <c r="C20" s="92" t="s">
        <v>44</v>
      </c>
      <c r="D20" s="126" t="s">
        <v>37</v>
      </c>
      <c r="E20" s="92" t="s">
        <v>87</v>
      </c>
      <c r="F20" s="92" t="s">
        <v>44</v>
      </c>
      <c r="G20" s="126" t="s">
        <v>88</v>
      </c>
      <c r="H20" s="126" t="s">
        <v>88</v>
      </c>
      <c r="I20" s="92" t="s">
        <v>89</v>
      </c>
      <c r="J20" s="92" t="s">
        <v>89</v>
      </c>
      <c r="K20" s="92" t="s">
        <v>90</v>
      </c>
    </row>
    <row r="21" customFormat="false" ht="15.75" hidden="false" customHeight="false" outlineLevel="0" collapsed="false">
      <c r="A21" s="66"/>
      <c r="B21" s="95" t="e">
        <f aca="false">VLOOKUP(A21,SCHEMA!A:B,2,FALSE())</f>
        <v>#N/A</v>
      </c>
      <c r="C21" s="96" t="e">
        <f aca="false">VLOOKUP(A21,Handicap!A:J,10,FALSE())</f>
        <v>#N/A</v>
      </c>
      <c r="D21" s="66"/>
      <c r="E21" s="95" t="e">
        <f aca="false">VLOOKUP(D21,SCHEMA!A:B,2,FALSE())</f>
        <v>#N/A</v>
      </c>
      <c r="F21" s="96" t="e">
        <f aca="false">VLOOKUP(D21,Handicap!A:J,10,FALSE())</f>
        <v>#N/A</v>
      </c>
      <c r="G21" s="128"/>
      <c r="H21" s="128"/>
      <c r="I21" s="107" t="e">
        <f aca="false">+G21/C21*100</f>
        <v>#N/A</v>
      </c>
      <c r="J21" s="107" t="e">
        <f aca="false">+H21/F21*100</f>
        <v>#N/A</v>
      </c>
      <c r="K21" s="99" t="str">
        <f aca="false">IF(A21=D21,"n/a",IF(I21=J21,"GELIJK",IF(I21&gt;J21,B21,E21)))</f>
        <v>n/a</v>
      </c>
    </row>
    <row r="22" customFormat="false" ht="15.75" hidden="false" customHeight="false" outlineLevel="0" collapsed="false">
      <c r="A22" s="66"/>
      <c r="B22" s="95" t="e">
        <f aca="false">VLOOKUP(A22,SCHEMA!A:B,2,FALSE())</f>
        <v>#N/A</v>
      </c>
      <c r="C22" s="96" t="e">
        <f aca="false">VLOOKUP(A22,Handicap!A:J,10,FALSE())</f>
        <v>#N/A</v>
      </c>
      <c r="D22" s="66"/>
      <c r="E22" s="95" t="e">
        <f aca="false">VLOOKUP(D22,SCHEMA!A:B,2,FALSE())</f>
        <v>#N/A</v>
      </c>
      <c r="F22" s="96" t="e">
        <f aca="false">VLOOKUP(D22,Handicap!A:J,10,FALSE())</f>
        <v>#N/A</v>
      </c>
      <c r="G22" s="128"/>
      <c r="H22" s="128"/>
      <c r="I22" s="107" t="e">
        <f aca="false">+G22/C22*100</f>
        <v>#N/A</v>
      </c>
      <c r="J22" s="107" t="e">
        <f aca="false">+H22/F22*100</f>
        <v>#N/A</v>
      </c>
      <c r="K22" s="99" t="str">
        <f aca="false">IF(A22=D22,"n/a",IF(I22=J22,"GELIJK",IF(I22&gt;J22,B22,E22)))</f>
        <v>n/a</v>
      </c>
    </row>
    <row r="23" customFormat="false" ht="15.75" hidden="false" customHeight="false" outlineLevel="0" collapsed="false">
      <c r="A23" s="66"/>
      <c r="B23" s="95" t="e">
        <f aca="false">VLOOKUP(A23,SCHEMA!A:B,2,FALSE())</f>
        <v>#N/A</v>
      </c>
      <c r="C23" s="96" t="e">
        <f aca="false">VLOOKUP(A23,Handicap!A:J,10,FALSE())</f>
        <v>#N/A</v>
      </c>
      <c r="D23" s="66"/>
      <c r="E23" s="95" t="e">
        <f aca="false">VLOOKUP(D23,SCHEMA!A:B,2,FALSE())</f>
        <v>#N/A</v>
      </c>
      <c r="F23" s="96" t="e">
        <f aca="false">VLOOKUP(D23,Handicap!A:J,10,FALSE())</f>
        <v>#N/A</v>
      </c>
      <c r="G23" s="128"/>
      <c r="H23" s="128"/>
      <c r="I23" s="107" t="e">
        <f aca="false">+G23/C23*100</f>
        <v>#N/A</v>
      </c>
      <c r="J23" s="107" t="e">
        <f aca="false">+H23/F23*100</f>
        <v>#N/A</v>
      </c>
      <c r="K23" s="99" t="str">
        <f aca="false">IF(A23=D23,"n/a",IF(I23=J23,"GELIJK",IF(I23&gt;J23,B23,E23)))</f>
        <v>n/a</v>
      </c>
    </row>
    <row r="24" customFormat="false" ht="15.75" hidden="false" customHeight="false" outlineLevel="0" collapsed="false">
      <c r="A24" s="66"/>
      <c r="B24" s="95" t="e">
        <f aca="false">VLOOKUP(A24,SCHEMA!A:B,2,FALSE())</f>
        <v>#N/A</v>
      </c>
      <c r="C24" s="96" t="e">
        <f aca="false">VLOOKUP(A24,Handicap!A:J,10,FALSE())</f>
        <v>#N/A</v>
      </c>
      <c r="D24" s="66"/>
      <c r="E24" s="95" t="e">
        <f aca="false">VLOOKUP(D24,SCHEMA!A:B,2,FALSE())</f>
        <v>#N/A</v>
      </c>
      <c r="F24" s="96" t="e">
        <f aca="false">VLOOKUP(D24,Handicap!A:J,10,FALSE())</f>
        <v>#N/A</v>
      </c>
      <c r="G24" s="128"/>
      <c r="H24" s="128"/>
      <c r="I24" s="107" t="e">
        <f aca="false">+G24/C24*100</f>
        <v>#N/A</v>
      </c>
      <c r="J24" s="107" t="e">
        <f aca="false">+H24/F24*100</f>
        <v>#N/A</v>
      </c>
      <c r="K24" s="99" t="str">
        <f aca="false">IF(A24=D24,"n/a",IF(I24=J24,"GELIJK",IF(I24&gt;J24,B24,E24)))</f>
        <v>n/a</v>
      </c>
    </row>
    <row r="25" customFormat="false" ht="15.75" hidden="false" customHeight="false" outlineLevel="0" collapsed="false">
      <c r="A25" s="66"/>
      <c r="B25" s="95" t="e">
        <f aca="false">VLOOKUP(A25,SCHEMA!A:B,2,FALSE())</f>
        <v>#N/A</v>
      </c>
      <c r="C25" s="96" t="e">
        <f aca="false">VLOOKUP(A25,Handicap!A:J,10,FALSE())</f>
        <v>#N/A</v>
      </c>
      <c r="D25" s="66"/>
      <c r="E25" s="95" t="e">
        <f aca="false">VLOOKUP(D25,SCHEMA!A:B,2,FALSE())</f>
        <v>#N/A</v>
      </c>
      <c r="F25" s="96" t="e">
        <f aca="false">VLOOKUP(D25,Handicap!A:J,10,FALSE())</f>
        <v>#N/A</v>
      </c>
      <c r="G25" s="128"/>
      <c r="H25" s="128"/>
      <c r="I25" s="107" t="e">
        <f aca="false">+G25/C25*100</f>
        <v>#N/A</v>
      </c>
      <c r="J25" s="107" t="e">
        <f aca="false">+H25/F25*100</f>
        <v>#N/A</v>
      </c>
      <c r="K25" s="99" t="str">
        <f aca="false">IF(A25=D25,"n/a",IF(I25=J25,"GELIJK",IF(I25&gt;J25,B25,E25)))</f>
        <v>n/a</v>
      </c>
    </row>
    <row r="26" customFormat="false" ht="15.75" hidden="false" customHeight="false" outlineLevel="0" collapsed="false">
      <c r="A26" s="66"/>
      <c r="B26" s="95" t="e">
        <f aca="false">VLOOKUP(A26,SCHEMA!A:B,2,FALSE())</f>
        <v>#N/A</v>
      </c>
      <c r="C26" s="96" t="e">
        <f aca="false">VLOOKUP(A26,Handicap!A:J,10,FALSE())</f>
        <v>#N/A</v>
      </c>
      <c r="D26" s="66"/>
      <c r="E26" s="95" t="e">
        <f aca="false">VLOOKUP(D26,SCHEMA!A:B,2,FALSE())</f>
        <v>#N/A</v>
      </c>
      <c r="F26" s="96" t="e">
        <f aca="false">VLOOKUP(D26,Handicap!A:J,10,FALSE())</f>
        <v>#N/A</v>
      </c>
      <c r="G26" s="128"/>
      <c r="H26" s="128"/>
      <c r="I26" s="107" t="e">
        <f aca="false">+G26/C26*100</f>
        <v>#N/A</v>
      </c>
      <c r="J26" s="107" t="e">
        <f aca="false">+H26/F26*100</f>
        <v>#N/A</v>
      </c>
      <c r="K26" s="99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39"/>
      <c r="B27" s="95" t="e">
        <f aca="false">VLOOKUP(A27,SCHEMA!A:B,2,FALSE())</f>
        <v>#N/A</v>
      </c>
      <c r="C27" s="96" t="e">
        <f aca="false">VLOOKUP(A27,Handicap!A:J,10,FALSE())</f>
        <v>#N/A</v>
      </c>
      <c r="D27" s="39"/>
      <c r="E27" s="95" t="e">
        <f aca="false">VLOOKUP(D27,SCHEMA!A:B,2,FALSE())</f>
        <v>#N/A</v>
      </c>
      <c r="F27" s="96" t="e">
        <f aca="false">VLOOKUP(D27,Handicap!A:J,10,FALSE())</f>
        <v>#N/A</v>
      </c>
      <c r="G27" s="128"/>
      <c r="H27" s="128"/>
      <c r="I27" s="107" t="e">
        <f aca="false">+G27/C27*100</f>
        <v>#N/A</v>
      </c>
      <c r="J27" s="107" t="e">
        <f aca="false">+H27/F27*100</f>
        <v>#N/A</v>
      </c>
      <c r="K27" s="99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"/>
      <c r="C28" s="1"/>
    </row>
    <row r="29" customFormat="false" ht="12.75" hidden="false" customHeight="false" outlineLevel="0" collapsed="false">
      <c r="A29" s="1"/>
      <c r="C29" s="1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f aca="false">+STAND!AD4</f>
        <v>0</v>
      </c>
      <c r="F31" s="118" t="n">
        <f aca="false">+Handicap!Z4</f>
        <v>19</v>
      </c>
    </row>
    <row r="32" customFormat="false" ht="12.75" hidden="false" customHeight="false" outlineLevel="0" collapsed="false">
      <c r="A32" s="116" t="n">
        <f aca="false">COUNTIF(K3:K27,B32)</f>
        <v>0</v>
      </c>
      <c r="B32" s="117" t="s">
        <v>18</v>
      </c>
      <c r="C32" s="116" t="n">
        <f aca="false">+A32*3</f>
        <v>0</v>
      </c>
      <c r="E32" s="118" t="n">
        <f aca="false">+STAND!AD5</f>
        <v>2</v>
      </c>
      <c r="F32" s="118" t="n">
        <f aca="false">+Handicap!Z5</f>
        <v>19</v>
      </c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e">
        <f aca="false">+STAND!AD6</f>
        <v>#DIV/0!</v>
      </c>
      <c r="F33" s="118" t="n">
        <f aca="false">+Handicap!Z6</f>
        <v>24</v>
      </c>
    </row>
    <row r="34" customFormat="false" ht="12.75" hidden="false" customHeight="false" outlineLevel="0" collapsed="false">
      <c r="A34" s="116" t="n">
        <f aca="false">COUNTIF(K3:K27,B34)</f>
        <v>0</v>
      </c>
      <c r="B34" s="117" t="s">
        <v>20</v>
      </c>
      <c r="C34" s="116" t="n">
        <f aca="false">+A34*3</f>
        <v>0</v>
      </c>
      <c r="E34" s="118" t="n">
        <f aca="false">+STAND!AD7</f>
        <v>1.5</v>
      </c>
      <c r="F34" s="118" t="n">
        <f aca="false">+Handicap!Z7</f>
        <v>35</v>
      </c>
    </row>
    <row r="35" customFormat="false" ht="12.75" hidden="false" customHeight="false" outlineLevel="0" collapsed="false">
      <c r="A35" s="116" t="n">
        <f aca="false">COUNTIF(K3:K27,B35)</f>
        <v>0</v>
      </c>
      <c r="B35" s="117" t="s">
        <v>21</v>
      </c>
      <c r="C35" s="116" t="n">
        <f aca="false">+A35*3</f>
        <v>0</v>
      </c>
      <c r="E35" s="118" t="n">
        <f aca="false">+STAND!AD8</f>
        <v>1.2</v>
      </c>
      <c r="F35" s="118" t="n">
        <f aca="false">+Handicap!Z8</f>
        <v>36</v>
      </c>
    </row>
    <row r="36" customFormat="false" ht="12.75" hidden="false" customHeight="false" outlineLevel="0" collapsed="false">
      <c r="A36" s="116" t="n">
        <f aca="false">COUNTIF(K3:K27,B36)</f>
        <v>0</v>
      </c>
      <c r="B36" s="117" t="s">
        <v>22</v>
      </c>
      <c r="C36" s="116" t="n">
        <f aca="false">+A36*3</f>
        <v>0</v>
      </c>
      <c r="E36" s="118" t="n">
        <f aca="false">+STAND!AD9</f>
        <v>1.8</v>
      </c>
      <c r="F36" s="118" t="n">
        <f aca="false">+Handicap!Z9</f>
        <v>12</v>
      </c>
    </row>
    <row r="37" customFormat="false" ht="12.75" hidden="false" customHeight="fals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f aca="false">+STAND!AD10</f>
        <v>4.5</v>
      </c>
      <c r="F37" s="118" t="n">
        <f aca="false">+Handicap!Z10</f>
        <v>10</v>
      </c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E38" s="118" t="n">
        <f aca="false">+STAND!AD11</f>
        <v>2</v>
      </c>
      <c r="F38" s="118" t="n">
        <f aca="false">+Handicap!Z11</f>
        <v>15</v>
      </c>
    </row>
    <row r="39" customFormat="false" ht="12.75" hidden="false" customHeight="false" outlineLevel="0" collapsed="false">
      <c r="A39" s="116" t="n">
        <f aca="false">COUNTIF(K3:K27,B39)</f>
        <v>0</v>
      </c>
      <c r="B39" s="117" t="s">
        <v>25</v>
      </c>
      <c r="C39" s="116" t="n">
        <f aca="false">+A39*3</f>
        <v>0</v>
      </c>
      <c r="E39" s="118" t="n">
        <f aca="false">+STAND!AD12</f>
        <v>2.25</v>
      </c>
      <c r="F39" s="118" t="n">
        <f aca="false">+Handicap!Z12</f>
        <v>16</v>
      </c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f aca="false">+STAND!AD13</f>
        <v>0</v>
      </c>
      <c r="F40" s="118" t="n">
        <f aca="false">+Handicap!Z13</f>
        <v>10</v>
      </c>
    </row>
    <row r="41" customFormat="false" ht="12.75" hidden="false" customHeight="false" outlineLevel="0" collapsed="false">
      <c r="A41" s="116" t="n">
        <f aca="false">COUNTIF(K3:K27,B41)</f>
        <v>0</v>
      </c>
      <c r="B41" s="117" t="s">
        <v>28</v>
      </c>
      <c r="C41" s="116" t="n">
        <f aca="false">+A41*3</f>
        <v>0</v>
      </c>
      <c r="E41" s="118" t="n">
        <f aca="false">+STAND!AD14</f>
        <v>1</v>
      </c>
      <c r="F41" s="118" t="n">
        <f aca="false">+Handicap!Z14</f>
        <v>12</v>
      </c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e">
        <f aca="false">+STAND!AD15</f>
        <v>#DIV/0!</v>
      </c>
      <c r="F42" s="118" t="n">
        <f aca="false">+Handicap!Z15</f>
        <v>10</v>
      </c>
    </row>
    <row r="43" customFormat="false" ht="12.75" hidden="false" customHeight="false" outlineLevel="0" collapsed="false">
      <c r="A43" s="116" t="n">
        <f aca="false">COUNTIF(K3:K27,B43)</f>
        <v>0</v>
      </c>
      <c r="B43" s="117" t="s">
        <v>30</v>
      </c>
      <c r="C43" s="116" t="n">
        <f aca="false">+A43*3</f>
        <v>0</v>
      </c>
      <c r="E43" s="118" t="n">
        <f aca="false">+STAND!AD16</f>
        <v>1.5</v>
      </c>
      <c r="F43" s="118" t="n">
        <f aca="false">+Handicap!Z16</f>
        <v>14</v>
      </c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E44" s="118" t="n">
        <f aca="false">+STAND!AD17</f>
        <v>2</v>
      </c>
      <c r="F44" s="118" t="n">
        <f aca="false">+Handicap!Z17</f>
        <v>14</v>
      </c>
    </row>
    <row r="45" customFormat="false" ht="12.75" hidden="false" customHeight="false" outlineLevel="0" collapsed="false">
      <c r="A45" s="116" t="n">
        <f aca="false">COUNTIF(K3:K27,B45)</f>
        <v>0</v>
      </c>
      <c r="B45" s="119" t="s">
        <v>32</v>
      </c>
      <c r="C45" s="116" t="n">
        <f aca="false">+A45*3</f>
        <v>0</v>
      </c>
      <c r="E45" s="118" t="n">
        <f aca="false">+STAND!AD18</f>
        <v>2</v>
      </c>
      <c r="F45" s="118" t="n">
        <f aca="false">+Handicap!Z18</f>
        <v>29</v>
      </c>
    </row>
    <row r="46" customFormat="false" ht="12.75" hidden="false" customHeight="fals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f aca="false">+STAND!AD19</f>
        <v>1</v>
      </c>
      <c r="F46" s="118" t="n">
        <f aca="false">+Handicap!Z19</f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5" min="5" style="0" width="17.71"/>
    <col collapsed="false" customWidth="true" hidden="false" outlineLevel="0" max="10" min="9" style="0" width="11"/>
    <col collapsed="false" customWidth="true" hidden="false" outlineLevel="0" max="11" min="11" style="0" width="18.14"/>
  </cols>
  <sheetData>
    <row r="1" customFormat="false" ht="18" hidden="false" customHeight="false" outlineLevel="0" collapsed="false">
      <c r="B1" s="104" t="s">
        <v>102</v>
      </c>
      <c r="C1" s="104"/>
      <c r="D1" s="104"/>
      <c r="E1" s="109"/>
      <c r="F1" s="106"/>
    </row>
    <row r="2" customFormat="false" ht="21" hidden="false" customHeight="true" outlineLevel="0" collapsed="false">
      <c r="A2" s="126" t="s">
        <v>37</v>
      </c>
      <c r="B2" s="92" t="s">
        <v>87</v>
      </c>
      <c r="C2" s="92" t="s">
        <v>44</v>
      </c>
      <c r="D2" s="126" t="s">
        <v>37</v>
      </c>
      <c r="E2" s="92" t="s">
        <v>87</v>
      </c>
      <c r="F2" s="92" t="s">
        <v>44</v>
      </c>
      <c r="G2" s="126" t="s">
        <v>88</v>
      </c>
      <c r="H2" s="126" t="s">
        <v>88</v>
      </c>
      <c r="I2" s="92" t="s">
        <v>89</v>
      </c>
      <c r="J2" s="92" t="s">
        <v>89</v>
      </c>
      <c r="K2" s="92" t="s">
        <v>90</v>
      </c>
    </row>
    <row r="3" customFormat="false" ht="15.75" hidden="false" customHeight="true" outlineLevel="0" collapsed="false">
      <c r="A3" s="66"/>
      <c r="B3" s="95" t="e">
        <f aca="false">VLOOKUP(A3,SCHEMA!A:J,2,FALSE())</f>
        <v>#N/A</v>
      </c>
      <c r="C3" s="96" t="e">
        <f aca="false">VLOOKUP(A3,Handicap!A:J,10,FALSE())</f>
        <v>#N/A</v>
      </c>
      <c r="D3" s="127"/>
      <c r="E3" s="95" t="e">
        <f aca="false">VLOOKUP(D3,SCHEMA!A:B,2,FALSE())</f>
        <v>#N/A</v>
      </c>
      <c r="F3" s="96" t="e">
        <f aca="false">VLOOKUP(D3,Handicap!A:J,10,FALSE())</f>
        <v>#N/A</v>
      </c>
      <c r="G3" s="128"/>
      <c r="H3" s="128"/>
      <c r="I3" s="107" t="e">
        <f aca="false">+G3/C3*100</f>
        <v>#N/A</v>
      </c>
      <c r="J3" s="107" t="e">
        <f aca="false">+H3/F3*100</f>
        <v>#N/A</v>
      </c>
      <c r="K3" s="99" t="str">
        <f aca="false">IF(A3=D3,"n/a",IF(I3=J3,"GELIJK",IF(I3&gt;J3,B3,E3)))</f>
        <v>n/a</v>
      </c>
    </row>
    <row r="4" customFormat="false" ht="15.75" hidden="false" customHeight="false" outlineLevel="0" collapsed="false">
      <c r="A4" s="66"/>
      <c r="B4" s="95" t="e">
        <f aca="false">VLOOKUP(A4,SCHEMA!A:B,2,FALSE())</f>
        <v>#N/A</v>
      </c>
      <c r="C4" s="96" t="e">
        <f aca="false">VLOOKUP(A4,Handicap!A:J,10,FALSE())</f>
        <v>#N/A</v>
      </c>
      <c r="D4" s="127"/>
      <c r="E4" s="95" t="e">
        <f aca="false">VLOOKUP(D4,SCHEMA!A:B,2,FALSE())</f>
        <v>#N/A</v>
      </c>
      <c r="F4" s="96" t="e">
        <f aca="false">VLOOKUP(D4,Handicap!A:J,10,FALSE())</f>
        <v>#N/A</v>
      </c>
      <c r="G4" s="128"/>
      <c r="H4" s="128"/>
      <c r="I4" s="107" t="e">
        <f aca="false">+G4/C4*100</f>
        <v>#N/A</v>
      </c>
      <c r="J4" s="107" t="e">
        <f aca="false">+H4/F4*100</f>
        <v>#N/A</v>
      </c>
      <c r="K4" s="99" t="str">
        <f aca="false">IF(A4=D4,"n/a",IF(I4=J4,"GELIJK",IF(I4&gt;J4,B4,E4)))</f>
        <v>n/a</v>
      </c>
    </row>
    <row r="5" customFormat="false" ht="15.75" hidden="false" customHeight="false" outlineLevel="0" collapsed="false">
      <c r="A5" s="66"/>
      <c r="B5" s="95" t="e">
        <f aca="false">VLOOKUP(A5,SCHEMA!A:B,2,FALSE())</f>
        <v>#N/A</v>
      </c>
      <c r="C5" s="96" t="e">
        <f aca="false">VLOOKUP(A5,Handicap!A:J,10,FALSE())</f>
        <v>#N/A</v>
      </c>
      <c r="D5" s="127"/>
      <c r="E5" s="95" t="e">
        <f aca="false">VLOOKUP(D5,SCHEMA!A:B,2,FALSE())</f>
        <v>#N/A</v>
      </c>
      <c r="F5" s="96" t="e">
        <f aca="false">VLOOKUP(D5,Handicap!A:J,10,FALSE())</f>
        <v>#N/A</v>
      </c>
      <c r="G5" s="128"/>
      <c r="H5" s="128"/>
      <c r="I5" s="107" t="e">
        <f aca="false">+G5/C5*100</f>
        <v>#N/A</v>
      </c>
      <c r="J5" s="107" t="e">
        <f aca="false">+H5/F5*100</f>
        <v>#N/A</v>
      </c>
      <c r="K5" s="99" t="str">
        <f aca="false">IF(A5=D5,"n/a",IF(I5=J5,"GELIJK",IF(I5&gt;J5,B5,E5)))</f>
        <v>n/a</v>
      </c>
    </row>
    <row r="6" customFormat="false" ht="15.75" hidden="false" customHeight="false" outlineLevel="0" collapsed="false">
      <c r="A6" s="66"/>
      <c r="B6" s="95" t="e">
        <f aca="false">VLOOKUP(A6,SCHEMA!A:B,2,FALSE())</f>
        <v>#N/A</v>
      </c>
      <c r="C6" s="96" t="e">
        <f aca="false">VLOOKUP(A6,Handicap!A:J,10,FALSE())</f>
        <v>#N/A</v>
      </c>
      <c r="D6" s="127"/>
      <c r="E6" s="95" t="e">
        <f aca="false">VLOOKUP(D6,SCHEMA!A:B,2,FALSE())</f>
        <v>#N/A</v>
      </c>
      <c r="F6" s="96" t="e">
        <f aca="false">VLOOKUP(D6,Handicap!A:J,10,FALSE())</f>
        <v>#N/A</v>
      </c>
      <c r="G6" s="128"/>
      <c r="H6" s="128"/>
      <c r="I6" s="107" t="e">
        <f aca="false">+G6/C6*100</f>
        <v>#N/A</v>
      </c>
      <c r="J6" s="107" t="e">
        <f aca="false">+H6/F6*100</f>
        <v>#N/A</v>
      </c>
      <c r="K6" s="99" t="str">
        <f aca="false">IF(A6=D6,"n/a",IF(I6=J6,"GELIJK",IF(I6&gt;J6,B6,E6)))</f>
        <v>n/a</v>
      </c>
    </row>
    <row r="7" customFormat="false" ht="15.75" hidden="false" customHeight="false" outlineLevel="0" collapsed="false">
      <c r="A7" s="66"/>
      <c r="B7" s="95" t="e">
        <f aca="false">VLOOKUP(A7,SCHEMA!A:B,2,FALSE())</f>
        <v>#N/A</v>
      </c>
      <c r="C7" s="96" t="e">
        <f aca="false">VLOOKUP(A7,Handicap!A:J,10,FALSE())</f>
        <v>#N/A</v>
      </c>
      <c r="D7" s="127"/>
      <c r="E7" s="95" t="e">
        <f aca="false">VLOOKUP(D7,SCHEMA!A:B,2,FALSE())</f>
        <v>#N/A</v>
      </c>
      <c r="F7" s="96" t="e">
        <f aca="false">VLOOKUP(D7,Handicap!A:J,10,FALSE())</f>
        <v>#N/A</v>
      </c>
      <c r="G7" s="128"/>
      <c r="H7" s="128"/>
      <c r="I7" s="107" t="e">
        <f aca="false">+G7/C7*100</f>
        <v>#N/A</v>
      </c>
      <c r="J7" s="107" t="e">
        <f aca="false">+H7/F7*100</f>
        <v>#N/A</v>
      </c>
      <c r="K7" s="99" t="str">
        <f aca="false">IF(A7=D7,"n/a",IF(I7=J7,"GELIJK",IF(I7&gt;J7,B7,E7)))</f>
        <v>n/a</v>
      </c>
    </row>
    <row r="8" customFormat="false" ht="15.75" hidden="false" customHeight="false" outlineLevel="0" collapsed="false">
      <c r="A8" s="66"/>
      <c r="B8" s="95" t="e">
        <f aca="false">VLOOKUP(A8,SCHEMA!A:B,2,FALSE())</f>
        <v>#N/A</v>
      </c>
      <c r="C8" s="96" t="e">
        <f aca="false">VLOOKUP(A8,Handicap!A:J,10,FALSE())</f>
        <v>#N/A</v>
      </c>
      <c r="D8" s="127"/>
      <c r="E8" s="95" t="e">
        <f aca="false">VLOOKUP(D8,SCHEMA!A:B,2,FALSE())</f>
        <v>#N/A</v>
      </c>
      <c r="F8" s="96" t="e">
        <f aca="false">VLOOKUP(D8,Handicap!A:J,10,FALSE())</f>
        <v>#N/A</v>
      </c>
      <c r="G8" s="128"/>
      <c r="H8" s="128"/>
      <c r="I8" s="107" t="e">
        <f aca="false">+G8/C8*100</f>
        <v>#N/A</v>
      </c>
      <c r="J8" s="107" t="e">
        <f aca="false">+H8/F8*100</f>
        <v>#N/A</v>
      </c>
      <c r="K8" s="99" t="str">
        <f aca="false">IF(A8=D8,"n/a",IF(I8=J8,"GELIJK",IF(I8&gt;J8,B8,E8)))</f>
        <v>n/a</v>
      </c>
    </row>
    <row r="9" customFormat="false" ht="15.75" hidden="false" customHeight="false" outlineLevel="0" collapsed="false">
      <c r="A9" s="39"/>
      <c r="B9" s="95" t="e">
        <f aca="false">VLOOKUP(A9,SCHEMA!A:B,2,FALSE())</f>
        <v>#N/A</v>
      </c>
      <c r="C9" s="96" t="e">
        <f aca="false">VLOOKUP(A9,Handicap!A:J,10,FALSE())</f>
        <v>#N/A</v>
      </c>
      <c r="D9" s="127"/>
      <c r="E9" s="95" t="e">
        <f aca="false">VLOOKUP(D9,SCHEMA!A:B,2,FALSE())</f>
        <v>#N/A</v>
      </c>
      <c r="F9" s="96" t="e">
        <f aca="false">VLOOKUP(D9,Handicap!A:J,10,FALSE())</f>
        <v>#N/A</v>
      </c>
      <c r="G9" s="128"/>
      <c r="H9" s="128"/>
      <c r="I9" s="107" t="e">
        <f aca="false">+G9/C9*100</f>
        <v>#N/A</v>
      </c>
      <c r="J9" s="107" t="e">
        <f aca="false">+H9/F9*100</f>
        <v>#N/A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B10" s="109" t="s">
        <v>94</v>
      </c>
      <c r="C10" s="106"/>
      <c r="E10" s="109"/>
      <c r="F10" s="106"/>
    </row>
    <row r="11" customFormat="false" ht="21" hidden="false" customHeight="true" outlineLevel="0" collapsed="false">
      <c r="A11" s="126" t="s">
        <v>37</v>
      </c>
      <c r="B11" s="92" t="s">
        <v>87</v>
      </c>
      <c r="C11" s="92" t="s">
        <v>44</v>
      </c>
      <c r="D11" s="126" t="s">
        <v>37</v>
      </c>
      <c r="E11" s="92" t="s">
        <v>87</v>
      </c>
      <c r="F11" s="92" t="s">
        <v>44</v>
      </c>
      <c r="G11" s="126" t="s">
        <v>88</v>
      </c>
      <c r="H11" s="126" t="s">
        <v>88</v>
      </c>
      <c r="I11" s="92" t="s">
        <v>89</v>
      </c>
      <c r="J11" s="92" t="s">
        <v>89</v>
      </c>
      <c r="K11" s="92" t="s">
        <v>90</v>
      </c>
    </row>
    <row r="12" customFormat="false" ht="15.75" hidden="false" customHeight="false" outlineLevel="0" collapsed="false">
      <c r="A12" s="66"/>
      <c r="B12" s="95" t="e">
        <f aca="false">VLOOKUP(A12,SCHEMA!A:B,2,FALSE())</f>
        <v>#N/A</v>
      </c>
      <c r="C12" s="96" t="e">
        <f aca="false">VLOOKUP(A12,Handicap!A:J,10,FALSE())</f>
        <v>#N/A</v>
      </c>
      <c r="D12" s="66"/>
      <c r="E12" s="95" t="e">
        <f aca="false">VLOOKUP(D12,SCHEMA!A:B,2,FALSE())</f>
        <v>#N/A</v>
      </c>
      <c r="F12" s="96" t="e">
        <f aca="false">VLOOKUP(D12,Handicap!A:J,10,FALSE())</f>
        <v>#N/A</v>
      </c>
      <c r="G12" s="128"/>
      <c r="H12" s="128"/>
      <c r="I12" s="107" t="e">
        <f aca="false">+G12/C12*100</f>
        <v>#N/A</v>
      </c>
      <c r="J12" s="107" t="e">
        <f aca="false">+H12/F12*100</f>
        <v>#N/A</v>
      </c>
      <c r="K12" s="99" t="str">
        <f aca="false">IF(A12=D12,"n/a",IF(I12=J12,"GELIJK",IF(I12&gt;J12,B12,E12)))</f>
        <v>n/a</v>
      </c>
    </row>
    <row r="13" customFormat="false" ht="16.5" hidden="false" customHeight="true" outlineLevel="0" collapsed="false">
      <c r="A13" s="66"/>
      <c r="B13" s="95" t="e">
        <f aca="false">VLOOKUP(A13,SCHEMA!A:B,2,FALSE())</f>
        <v>#N/A</v>
      </c>
      <c r="C13" s="96" t="e">
        <f aca="false">VLOOKUP(A13,Handicap!A:J,10,FALSE())</f>
        <v>#N/A</v>
      </c>
      <c r="D13" s="66"/>
      <c r="E13" s="95" t="e">
        <f aca="false">VLOOKUP(D13,SCHEMA!A:B,2,FALSE())</f>
        <v>#N/A</v>
      </c>
      <c r="F13" s="96" t="e">
        <f aca="false">VLOOKUP(D13,Handicap!A:J,10,FALSE())</f>
        <v>#N/A</v>
      </c>
      <c r="G13" s="128"/>
      <c r="H13" s="128"/>
      <c r="I13" s="107" t="e">
        <f aca="false">+G13/C13*100</f>
        <v>#N/A</v>
      </c>
      <c r="J13" s="107" t="e">
        <f aca="false">+H13/F13*100</f>
        <v>#N/A</v>
      </c>
      <c r="K13" s="99" t="str">
        <f aca="false">IF(A13=D13,"n/a",IF(I13=J13,"GELIJK",IF(I13&gt;J13,B13,E13)))</f>
        <v>n/a</v>
      </c>
    </row>
    <row r="14" customFormat="false" ht="15.75" hidden="false" customHeight="false" outlineLevel="0" collapsed="false">
      <c r="A14" s="66"/>
      <c r="B14" s="95" t="e">
        <f aca="false">VLOOKUP(A14,SCHEMA!A:B,2,FALSE())</f>
        <v>#N/A</v>
      </c>
      <c r="C14" s="96" t="e">
        <f aca="false">VLOOKUP(A14,Handicap!A:J,10,FALSE())</f>
        <v>#N/A</v>
      </c>
      <c r="D14" s="66"/>
      <c r="E14" s="95" t="e">
        <f aca="false">VLOOKUP(D14,SCHEMA!A:B,2,FALSE())</f>
        <v>#N/A</v>
      </c>
      <c r="F14" s="96" t="e">
        <f aca="false">VLOOKUP(D14,Handicap!A:J,10,FALSE())</f>
        <v>#N/A</v>
      </c>
      <c r="G14" s="128"/>
      <c r="H14" s="128"/>
      <c r="I14" s="107" t="e">
        <f aca="false">+G14/C14*100</f>
        <v>#N/A</v>
      </c>
      <c r="J14" s="107" t="e">
        <f aca="false">+H14/F14*100</f>
        <v>#N/A</v>
      </c>
      <c r="K14" s="99" t="str">
        <f aca="false">IF(A14=D14,"n/a",IF(I14=J14,"GELIJK",IF(I14&gt;J14,B14,E14)))</f>
        <v>n/a</v>
      </c>
    </row>
    <row r="15" customFormat="false" ht="15.75" hidden="false" customHeight="false" outlineLevel="0" collapsed="false">
      <c r="A15" s="66"/>
      <c r="B15" s="95" t="e">
        <f aca="false">VLOOKUP(A15,SCHEMA!A:B,2,FALSE())</f>
        <v>#N/A</v>
      </c>
      <c r="C15" s="96" t="e">
        <f aca="false">VLOOKUP(A15,Handicap!A:J,10,FALSE())</f>
        <v>#N/A</v>
      </c>
      <c r="D15" s="66"/>
      <c r="E15" s="95" t="e">
        <f aca="false">VLOOKUP(D15,SCHEMA!A:B,2,FALSE())</f>
        <v>#N/A</v>
      </c>
      <c r="F15" s="96" t="e">
        <f aca="false">VLOOKUP(D15,Handicap!A:J,10,FALSE())</f>
        <v>#N/A</v>
      </c>
      <c r="G15" s="128"/>
      <c r="H15" s="128"/>
      <c r="I15" s="107" t="e">
        <f aca="false">+G15/C15*100</f>
        <v>#N/A</v>
      </c>
      <c r="J15" s="107" t="e">
        <f aca="false">+H15/F15*100</f>
        <v>#N/A</v>
      </c>
      <c r="K15" s="99" t="str">
        <f aca="false">IF(A15=D15,"n/a",IF(I15=J15,"GELIJK",IF(I15&gt;J15,B15,E15)))</f>
        <v>n/a</v>
      </c>
    </row>
    <row r="16" customFormat="false" ht="15.75" hidden="false" customHeight="false" outlineLevel="0" collapsed="false">
      <c r="A16" s="66"/>
      <c r="B16" s="95" t="e">
        <f aca="false">VLOOKUP(A16,SCHEMA!A:B,2,FALSE())</f>
        <v>#N/A</v>
      </c>
      <c r="C16" s="96" t="e">
        <f aca="false">VLOOKUP(A16,Handicap!A:J,10,FALSE())</f>
        <v>#N/A</v>
      </c>
      <c r="D16" s="66"/>
      <c r="E16" s="95" t="e">
        <f aca="false">VLOOKUP(D16,SCHEMA!A:B,2,FALSE())</f>
        <v>#N/A</v>
      </c>
      <c r="F16" s="96" t="e">
        <f aca="false">VLOOKUP(D16,Handicap!A:J,10,FALSE())</f>
        <v>#N/A</v>
      </c>
      <c r="G16" s="128"/>
      <c r="H16" s="128"/>
      <c r="I16" s="107" t="e">
        <f aca="false">+G16/C16*100</f>
        <v>#N/A</v>
      </c>
      <c r="J16" s="107" t="e">
        <f aca="false">+H16/F16*100</f>
        <v>#N/A</v>
      </c>
      <c r="K16" s="99" t="str">
        <f aca="false">IF(A16=D16,"n/a",IF(I16=J16,"GELIJK",IF(I16&gt;J16,B16,E16)))</f>
        <v>n/a</v>
      </c>
    </row>
    <row r="17" customFormat="false" ht="15.75" hidden="false" customHeight="false" outlineLevel="0" collapsed="false">
      <c r="A17" s="66"/>
      <c r="B17" s="95" t="e">
        <f aca="false">VLOOKUP(A17,SCHEMA!A:B,2,FALSE())</f>
        <v>#N/A</v>
      </c>
      <c r="C17" s="96" t="e">
        <f aca="false">VLOOKUP(A17,Handicap!A:J,10,FALSE())</f>
        <v>#N/A</v>
      </c>
      <c r="D17" s="66"/>
      <c r="E17" s="95" t="e">
        <f aca="false">VLOOKUP(D17,SCHEMA!A:B,2,FALSE())</f>
        <v>#N/A</v>
      </c>
      <c r="F17" s="96" t="e">
        <f aca="false">VLOOKUP(D17,Handicap!A:J,10,FALSE())</f>
        <v>#N/A</v>
      </c>
      <c r="G17" s="128"/>
      <c r="H17" s="128"/>
      <c r="I17" s="107" t="e">
        <f aca="false">+G17/C17*100</f>
        <v>#N/A</v>
      </c>
      <c r="J17" s="107" t="e">
        <f aca="false">+H17/F17*100</f>
        <v>#N/A</v>
      </c>
      <c r="K17" s="99" t="str">
        <f aca="false">IF(A17=D17,"n/a",IF(I17=J17,"GELIJK",IF(I17&gt;J17,B17,E17)))</f>
        <v>n/a</v>
      </c>
    </row>
    <row r="18" customFormat="false" ht="15.75" hidden="false" customHeight="false" outlineLevel="0" collapsed="false">
      <c r="A18" s="39"/>
      <c r="B18" s="95" t="e">
        <f aca="false">VLOOKUP(A18,SCHEMA!A:B,2,FALSE())</f>
        <v>#N/A</v>
      </c>
      <c r="C18" s="96" t="e">
        <f aca="false">VLOOKUP(A18,Handicap!A:J,10,FALSE())</f>
        <v>#N/A</v>
      </c>
      <c r="D18" s="39"/>
      <c r="E18" s="95" t="e">
        <f aca="false">VLOOKUP(D18,SCHEMA!A:B,2,FALSE())</f>
        <v>#N/A</v>
      </c>
      <c r="F18" s="96" t="e">
        <f aca="false">VLOOKUP(D18,Handicap!A:J,10,FALSE())</f>
        <v>#N/A</v>
      </c>
      <c r="G18" s="129"/>
      <c r="H18" s="129"/>
      <c r="I18" s="107" t="e">
        <f aca="false">+G18/C18*100</f>
        <v>#N/A</v>
      </c>
      <c r="J18" s="107" t="e">
        <f aca="false">+H18/F18*100</f>
        <v>#N/A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B19" s="109" t="s">
        <v>95</v>
      </c>
      <c r="C19" s="106"/>
      <c r="E19" s="109"/>
      <c r="F19" s="106"/>
    </row>
    <row r="20" customFormat="false" ht="21" hidden="false" customHeight="true" outlineLevel="0" collapsed="false">
      <c r="A20" s="126" t="s">
        <v>37</v>
      </c>
      <c r="B20" s="92" t="s">
        <v>87</v>
      </c>
      <c r="C20" s="92" t="s">
        <v>44</v>
      </c>
      <c r="D20" s="126" t="s">
        <v>37</v>
      </c>
      <c r="E20" s="92" t="s">
        <v>87</v>
      </c>
      <c r="F20" s="92" t="s">
        <v>44</v>
      </c>
      <c r="G20" s="126" t="s">
        <v>88</v>
      </c>
      <c r="H20" s="126" t="s">
        <v>88</v>
      </c>
      <c r="I20" s="92" t="s">
        <v>89</v>
      </c>
      <c r="J20" s="92" t="s">
        <v>89</v>
      </c>
      <c r="K20" s="92" t="s">
        <v>90</v>
      </c>
    </row>
    <row r="21" customFormat="false" ht="15.75" hidden="false" customHeight="false" outlineLevel="0" collapsed="false">
      <c r="A21" s="66"/>
      <c r="B21" s="95" t="e">
        <f aca="false">VLOOKUP(A21,SCHEMA!A:B,2,FALSE())</f>
        <v>#N/A</v>
      </c>
      <c r="C21" s="96" t="e">
        <f aca="false">VLOOKUP(A21,Handicap!A:J,10,FALSE())</f>
        <v>#N/A</v>
      </c>
      <c r="D21" s="66"/>
      <c r="E21" s="95" t="e">
        <f aca="false">VLOOKUP(D21,SCHEMA!A:B,2,FALSE())</f>
        <v>#N/A</v>
      </c>
      <c r="F21" s="96" t="e">
        <f aca="false">VLOOKUP(D21,Handicap!A:J,10,FALSE())</f>
        <v>#N/A</v>
      </c>
      <c r="G21" s="128"/>
      <c r="H21" s="128"/>
      <c r="I21" s="107" t="e">
        <f aca="false">+G21/C21*100</f>
        <v>#N/A</v>
      </c>
      <c r="J21" s="107" t="e">
        <f aca="false">+H21/F21*100</f>
        <v>#N/A</v>
      </c>
      <c r="K21" s="99" t="str">
        <f aca="false">IF(A21=D21,"n/a",IF(I21=J21,"GELIJK",IF(I21&gt;J21,B21,E21)))</f>
        <v>n/a</v>
      </c>
    </row>
    <row r="22" customFormat="false" ht="15.75" hidden="false" customHeight="false" outlineLevel="0" collapsed="false">
      <c r="A22" s="66"/>
      <c r="B22" s="95" t="e">
        <f aca="false">VLOOKUP(A22,SCHEMA!A:B,2,FALSE())</f>
        <v>#N/A</v>
      </c>
      <c r="C22" s="96" t="e">
        <f aca="false">VLOOKUP(A22,Handicap!A:J,10,FALSE())</f>
        <v>#N/A</v>
      </c>
      <c r="D22" s="66"/>
      <c r="E22" s="95" t="e">
        <f aca="false">VLOOKUP(D22,SCHEMA!A:B,2,FALSE())</f>
        <v>#N/A</v>
      </c>
      <c r="F22" s="96" t="e">
        <f aca="false">VLOOKUP(D22,Handicap!A:J,10,FALSE())</f>
        <v>#N/A</v>
      </c>
      <c r="G22" s="128"/>
      <c r="H22" s="128"/>
      <c r="I22" s="107" t="e">
        <f aca="false">+G22/C22*100</f>
        <v>#N/A</v>
      </c>
      <c r="J22" s="107" t="e">
        <f aca="false">+H22/F22*100</f>
        <v>#N/A</v>
      </c>
      <c r="K22" s="99" t="str">
        <f aca="false">IF(A22=D22,"n/a",IF(I22=J22,"GELIJK",IF(I22&gt;J22,B22,E22)))</f>
        <v>n/a</v>
      </c>
    </row>
    <row r="23" customFormat="false" ht="15.75" hidden="false" customHeight="false" outlineLevel="0" collapsed="false">
      <c r="A23" s="66"/>
      <c r="B23" s="95" t="e">
        <f aca="false">VLOOKUP(A23,SCHEMA!A:B,2,FALSE())</f>
        <v>#N/A</v>
      </c>
      <c r="C23" s="96" t="e">
        <f aca="false">VLOOKUP(A23,Handicap!A:J,10,FALSE())</f>
        <v>#N/A</v>
      </c>
      <c r="D23" s="66"/>
      <c r="E23" s="95" t="e">
        <f aca="false">VLOOKUP(D23,SCHEMA!A:B,2,FALSE())</f>
        <v>#N/A</v>
      </c>
      <c r="F23" s="96" t="e">
        <f aca="false">VLOOKUP(D23,Handicap!A:J,10,FALSE())</f>
        <v>#N/A</v>
      </c>
      <c r="G23" s="128"/>
      <c r="H23" s="128"/>
      <c r="I23" s="107" t="e">
        <f aca="false">+G23/C23*100</f>
        <v>#N/A</v>
      </c>
      <c r="J23" s="107" t="e">
        <f aca="false">+H23/F23*100</f>
        <v>#N/A</v>
      </c>
      <c r="K23" s="99" t="str">
        <f aca="false">IF(A23=D23,"n/a",IF(I23=J23,"GELIJK",IF(I23&gt;J23,B23,E23)))</f>
        <v>n/a</v>
      </c>
    </row>
    <row r="24" customFormat="false" ht="15.75" hidden="false" customHeight="false" outlineLevel="0" collapsed="false">
      <c r="A24" s="66"/>
      <c r="B24" s="95" t="e">
        <f aca="false">VLOOKUP(A24,SCHEMA!A:B,2,FALSE())</f>
        <v>#N/A</v>
      </c>
      <c r="C24" s="96" t="e">
        <f aca="false">VLOOKUP(A24,Handicap!A:J,10,FALSE())</f>
        <v>#N/A</v>
      </c>
      <c r="D24" s="66"/>
      <c r="E24" s="95" t="e">
        <f aca="false">VLOOKUP(D24,SCHEMA!A:B,2,FALSE())</f>
        <v>#N/A</v>
      </c>
      <c r="F24" s="96" t="e">
        <f aca="false">VLOOKUP(D24,Handicap!A:J,10,FALSE())</f>
        <v>#N/A</v>
      </c>
      <c r="G24" s="128"/>
      <c r="H24" s="128"/>
      <c r="I24" s="107" t="e">
        <f aca="false">+G24/C24*100</f>
        <v>#N/A</v>
      </c>
      <c r="J24" s="107" t="e">
        <f aca="false">+H24/F24*100</f>
        <v>#N/A</v>
      </c>
      <c r="K24" s="99" t="str">
        <f aca="false">IF(A24=D24,"n/a",IF(I24=J24,"GELIJK",IF(I24&gt;J24,B24,E24)))</f>
        <v>n/a</v>
      </c>
    </row>
    <row r="25" customFormat="false" ht="15.75" hidden="false" customHeight="false" outlineLevel="0" collapsed="false">
      <c r="A25" s="66"/>
      <c r="B25" s="95" t="e">
        <f aca="false">VLOOKUP(A25,SCHEMA!A:B,2,FALSE())</f>
        <v>#N/A</v>
      </c>
      <c r="C25" s="96" t="e">
        <f aca="false">VLOOKUP(A25,Handicap!A:J,10,FALSE())</f>
        <v>#N/A</v>
      </c>
      <c r="D25" s="66"/>
      <c r="E25" s="95" t="e">
        <f aca="false">VLOOKUP(D25,SCHEMA!A:B,2,FALSE())</f>
        <v>#N/A</v>
      </c>
      <c r="F25" s="96" t="e">
        <f aca="false">VLOOKUP(D25,Handicap!A:J,10,FALSE())</f>
        <v>#N/A</v>
      </c>
      <c r="G25" s="128"/>
      <c r="H25" s="128"/>
      <c r="I25" s="107" t="e">
        <f aca="false">+G25/C25*100</f>
        <v>#N/A</v>
      </c>
      <c r="J25" s="107" t="e">
        <f aca="false">+H25/F25*100</f>
        <v>#N/A</v>
      </c>
      <c r="K25" s="99" t="str">
        <f aca="false">IF(A25=D25,"n/a",IF(I25=J25,"GELIJK",IF(I25&gt;J25,B25,E25)))</f>
        <v>n/a</v>
      </c>
    </row>
    <row r="26" customFormat="false" ht="15.75" hidden="false" customHeight="false" outlineLevel="0" collapsed="false">
      <c r="A26" s="66"/>
      <c r="B26" s="95" t="e">
        <f aca="false">VLOOKUP(A26,SCHEMA!A:B,2,FALSE())</f>
        <v>#N/A</v>
      </c>
      <c r="C26" s="96" t="e">
        <f aca="false">VLOOKUP(A26,Handicap!A:J,10,FALSE())</f>
        <v>#N/A</v>
      </c>
      <c r="D26" s="66"/>
      <c r="E26" s="95" t="e">
        <f aca="false">VLOOKUP(D26,SCHEMA!A:B,2,FALSE())</f>
        <v>#N/A</v>
      </c>
      <c r="F26" s="96" t="e">
        <f aca="false">VLOOKUP(D26,Handicap!A:J,10,FALSE())</f>
        <v>#N/A</v>
      </c>
      <c r="G26" s="128"/>
      <c r="H26" s="128"/>
      <c r="I26" s="107" t="e">
        <f aca="false">+G26/C26*100</f>
        <v>#N/A</v>
      </c>
      <c r="J26" s="107" t="e">
        <f aca="false">+H26/F26*100</f>
        <v>#N/A</v>
      </c>
      <c r="K26" s="99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39"/>
      <c r="B27" s="95" t="e">
        <f aca="false">VLOOKUP(A27,SCHEMA!A:B,2,FALSE())</f>
        <v>#N/A</v>
      </c>
      <c r="C27" s="96" t="e">
        <f aca="false">VLOOKUP(A27,Handicap!A:J,10,FALSE())</f>
        <v>#N/A</v>
      </c>
      <c r="D27" s="39"/>
      <c r="E27" s="95" t="e">
        <f aca="false">VLOOKUP(D27,SCHEMA!A:B,2,FALSE())</f>
        <v>#N/A</v>
      </c>
      <c r="F27" s="96" t="e">
        <f aca="false">VLOOKUP(D27,Handicap!A:J,10,FALSE())</f>
        <v>#N/A</v>
      </c>
      <c r="G27" s="128"/>
      <c r="H27" s="128"/>
      <c r="I27" s="107" t="e">
        <f aca="false">+G27/C27*100</f>
        <v>#N/A</v>
      </c>
      <c r="J27" s="107" t="e">
        <f aca="false">+H27/F27*100</f>
        <v>#N/A</v>
      </c>
      <c r="K27" s="99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"/>
      <c r="C28" s="1"/>
    </row>
    <row r="29" customFormat="false" ht="12.75" hidden="false" customHeight="false" outlineLevel="0" collapsed="false">
      <c r="A29" s="1"/>
      <c r="C29" s="1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f aca="false">+STAND!AD4</f>
        <v>0</v>
      </c>
      <c r="F31" s="118" t="n">
        <f aca="false">+Handicap!AH4</f>
        <v>19</v>
      </c>
    </row>
    <row r="32" customFormat="false" ht="12.75" hidden="false" customHeight="false" outlineLevel="0" collapsed="false">
      <c r="A32" s="116" t="n">
        <f aca="false">COUNTIF(K3:K27,B32)</f>
        <v>0</v>
      </c>
      <c r="B32" s="117" t="s">
        <v>18</v>
      </c>
      <c r="C32" s="116" t="n">
        <f aca="false">+A32*3</f>
        <v>0</v>
      </c>
      <c r="E32" s="118" t="n">
        <f aca="false">+STAND!AD5</f>
        <v>2</v>
      </c>
      <c r="F32" s="118" t="n">
        <f aca="false">+Handicap!AH5</f>
        <v>19</v>
      </c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e">
        <f aca="false">+STAND!AD6</f>
        <v>#DIV/0!</v>
      </c>
      <c r="F33" s="118" t="n">
        <f aca="false">+Handicap!AH6</f>
        <v>24</v>
      </c>
    </row>
    <row r="34" customFormat="false" ht="12.75" hidden="false" customHeight="false" outlineLevel="0" collapsed="false">
      <c r="A34" s="116" t="n">
        <f aca="false">COUNTIF(K3:K27,B34)</f>
        <v>0</v>
      </c>
      <c r="B34" s="117" t="s">
        <v>20</v>
      </c>
      <c r="C34" s="116" t="n">
        <f aca="false">+A34*3</f>
        <v>0</v>
      </c>
      <c r="E34" s="118" t="n">
        <f aca="false">+STAND!AD7</f>
        <v>1.5</v>
      </c>
      <c r="F34" s="118" t="n">
        <f aca="false">+Handicap!AH7</f>
        <v>35</v>
      </c>
    </row>
    <row r="35" customFormat="false" ht="12.75" hidden="false" customHeight="false" outlineLevel="0" collapsed="false">
      <c r="A35" s="116" t="n">
        <f aca="false">COUNTIF(K3:K27,B35)</f>
        <v>0</v>
      </c>
      <c r="B35" s="117" t="s">
        <v>21</v>
      </c>
      <c r="C35" s="116" t="n">
        <f aca="false">+A35*3</f>
        <v>0</v>
      </c>
      <c r="E35" s="118" t="n">
        <f aca="false">+STAND!AD8</f>
        <v>1.2</v>
      </c>
      <c r="F35" s="118" t="n">
        <f aca="false">+Handicap!AH8</f>
        <v>36</v>
      </c>
    </row>
    <row r="36" customFormat="false" ht="12.75" hidden="false" customHeight="false" outlineLevel="0" collapsed="false">
      <c r="A36" s="116" t="n">
        <f aca="false">COUNTIF(K3:K27,B36)</f>
        <v>0</v>
      </c>
      <c r="B36" s="117" t="s">
        <v>22</v>
      </c>
      <c r="C36" s="116" t="n">
        <f aca="false">+A36*3</f>
        <v>0</v>
      </c>
      <c r="E36" s="118" t="n">
        <f aca="false">+STAND!AD9</f>
        <v>1.8</v>
      </c>
      <c r="F36" s="118" t="n">
        <f aca="false">+Handicap!AH9</f>
        <v>12</v>
      </c>
    </row>
    <row r="37" customFormat="false" ht="12.75" hidden="false" customHeight="fals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f aca="false">+STAND!AD10</f>
        <v>4.5</v>
      </c>
      <c r="F37" s="118" t="n">
        <f aca="false">+Handicap!AH10</f>
        <v>10</v>
      </c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E38" s="118" t="n">
        <f aca="false">+STAND!AD11</f>
        <v>2</v>
      </c>
      <c r="F38" s="118" t="n">
        <f aca="false">+Handicap!AH11</f>
        <v>15</v>
      </c>
    </row>
    <row r="39" customFormat="false" ht="12.75" hidden="false" customHeight="false" outlineLevel="0" collapsed="false">
      <c r="A39" s="116" t="n">
        <f aca="false">COUNTIF(K3:K27,B39)</f>
        <v>0</v>
      </c>
      <c r="B39" s="117" t="s">
        <v>25</v>
      </c>
      <c r="C39" s="116" t="n">
        <f aca="false">+A39*3</f>
        <v>0</v>
      </c>
      <c r="E39" s="118" t="n">
        <f aca="false">+STAND!AD12</f>
        <v>2.25</v>
      </c>
      <c r="F39" s="118" t="n">
        <f aca="false">+Handicap!AH12</f>
        <v>16</v>
      </c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f aca="false">+STAND!AD13</f>
        <v>0</v>
      </c>
      <c r="F40" s="118" t="n">
        <f aca="false">+Handicap!AH13</f>
        <v>10</v>
      </c>
    </row>
    <row r="41" customFormat="false" ht="12.75" hidden="false" customHeight="false" outlineLevel="0" collapsed="false">
      <c r="A41" s="116" t="n">
        <f aca="false">COUNTIF(K3:K27,B41)</f>
        <v>0</v>
      </c>
      <c r="B41" s="117" t="s">
        <v>28</v>
      </c>
      <c r="C41" s="116" t="n">
        <f aca="false">+A41*3</f>
        <v>0</v>
      </c>
      <c r="E41" s="118" t="n">
        <f aca="false">+STAND!AD14</f>
        <v>1</v>
      </c>
      <c r="F41" s="118" t="n">
        <f aca="false">+Handicap!AH14</f>
        <v>12</v>
      </c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e">
        <f aca="false">+STAND!AD15</f>
        <v>#DIV/0!</v>
      </c>
      <c r="F42" s="118" t="n">
        <f aca="false">+Handicap!AH15</f>
        <v>10</v>
      </c>
    </row>
    <row r="43" customFormat="false" ht="12.75" hidden="false" customHeight="false" outlineLevel="0" collapsed="false">
      <c r="A43" s="116" t="n">
        <f aca="false">COUNTIF(K3:K27,B43)</f>
        <v>0</v>
      </c>
      <c r="B43" s="117" t="s">
        <v>30</v>
      </c>
      <c r="C43" s="116" t="n">
        <f aca="false">+A43*3</f>
        <v>0</v>
      </c>
      <c r="E43" s="118" t="n">
        <f aca="false">+STAND!AD16</f>
        <v>1.5</v>
      </c>
      <c r="F43" s="118" t="n">
        <f aca="false">+Handicap!AH16</f>
        <v>14</v>
      </c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E44" s="118" t="n">
        <f aca="false">+STAND!AD17</f>
        <v>2</v>
      </c>
      <c r="F44" s="118" t="n">
        <f aca="false">+Handicap!AH17</f>
        <v>14</v>
      </c>
    </row>
    <row r="45" customFormat="false" ht="12.75" hidden="false" customHeight="false" outlineLevel="0" collapsed="false">
      <c r="A45" s="116" t="n">
        <f aca="false">COUNTIF(K3:K27,B45)</f>
        <v>0</v>
      </c>
      <c r="B45" s="119" t="s">
        <v>32</v>
      </c>
      <c r="C45" s="116" t="n">
        <f aca="false">+A45*3</f>
        <v>0</v>
      </c>
      <c r="E45" s="118" t="n">
        <f aca="false">+STAND!AD18</f>
        <v>2</v>
      </c>
      <c r="F45" s="118" t="n">
        <f aca="false">+Handicap!AH18</f>
        <v>29</v>
      </c>
    </row>
    <row r="46" customFormat="false" ht="12.75" hidden="false" customHeight="fals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f aca="false">+STAND!AD19</f>
        <v>1</v>
      </c>
      <c r="F46" s="118" t="n">
        <f aca="false">+Handicap!AH19</f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A30" activeCellId="0" sqref="A30:C30"/>
    </sheetView>
  </sheetViews>
  <sheetFormatPr defaultColWidth="8.714843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5" min="5" style="0" width="17.71"/>
    <col collapsed="false" customWidth="true" hidden="false" outlineLevel="0" max="10" min="9" style="0" width="11"/>
    <col collapsed="false" customWidth="true" hidden="false" outlineLevel="0" max="11" min="11" style="0" width="18.14"/>
  </cols>
  <sheetData>
    <row r="1" customFormat="false" ht="18" hidden="false" customHeight="false" outlineLevel="0" collapsed="false">
      <c r="B1" s="104" t="s">
        <v>103</v>
      </c>
      <c r="C1" s="104"/>
      <c r="D1" s="104"/>
      <c r="E1" s="109"/>
      <c r="F1" s="106"/>
    </row>
    <row r="2" customFormat="false" ht="21" hidden="false" customHeight="true" outlineLevel="0" collapsed="false">
      <c r="A2" s="126" t="s">
        <v>37</v>
      </c>
      <c r="B2" s="92" t="s">
        <v>87</v>
      </c>
      <c r="C2" s="92" t="s">
        <v>44</v>
      </c>
      <c r="D2" s="126" t="s">
        <v>37</v>
      </c>
      <c r="E2" s="92" t="s">
        <v>87</v>
      </c>
      <c r="F2" s="92" t="s">
        <v>44</v>
      </c>
      <c r="G2" s="126" t="s">
        <v>88</v>
      </c>
      <c r="H2" s="126" t="s">
        <v>88</v>
      </c>
      <c r="I2" s="92" t="s">
        <v>89</v>
      </c>
      <c r="J2" s="92" t="s">
        <v>89</v>
      </c>
      <c r="K2" s="92" t="s">
        <v>90</v>
      </c>
    </row>
    <row r="3" customFormat="false" ht="15.75" hidden="false" customHeight="false" outlineLevel="0" collapsed="false">
      <c r="A3" s="66"/>
      <c r="B3" s="95" t="e">
        <f aca="false">VLOOKUP(A3,SCHEMA!A:J,2,FALSE())</f>
        <v>#N/A</v>
      </c>
      <c r="C3" s="96" t="e">
        <f aca="false">VLOOKUP(A3,Handicap!A:J,10,FALSE())</f>
        <v>#N/A</v>
      </c>
      <c r="D3" s="127"/>
      <c r="E3" s="95" t="e">
        <f aca="false">VLOOKUP(D3,SCHEMA!A:B,2,FALSE())</f>
        <v>#N/A</v>
      </c>
      <c r="F3" s="96" t="e">
        <f aca="false">VLOOKUP(D3,Handicap!A:J,10,FALSE())</f>
        <v>#N/A</v>
      </c>
      <c r="G3" s="128"/>
      <c r="H3" s="128"/>
      <c r="I3" s="107" t="e">
        <f aca="false">+G3/C3*100</f>
        <v>#N/A</v>
      </c>
      <c r="J3" s="107" t="e">
        <f aca="false">+H3/F3*100</f>
        <v>#N/A</v>
      </c>
      <c r="K3" s="99" t="str">
        <f aca="false">IF(A3=D3,"n/a",IF(I3=J3,"GELIJK",IF(I3&gt;J3,B3,E3)))</f>
        <v>n/a</v>
      </c>
    </row>
    <row r="4" customFormat="false" ht="15.75" hidden="false" customHeight="false" outlineLevel="0" collapsed="false">
      <c r="A4" s="66"/>
      <c r="B4" s="95" t="e">
        <f aca="false">VLOOKUP(A4,SCHEMA!A:B,2,FALSE())</f>
        <v>#N/A</v>
      </c>
      <c r="C4" s="96" t="e">
        <f aca="false">VLOOKUP(A4,Handicap!A:J,10,FALSE())</f>
        <v>#N/A</v>
      </c>
      <c r="D4" s="127"/>
      <c r="E4" s="95" t="e">
        <f aca="false">VLOOKUP(D4,SCHEMA!A:B,2,FALSE())</f>
        <v>#N/A</v>
      </c>
      <c r="F4" s="96" t="e">
        <f aca="false">VLOOKUP(D4,Handicap!A:J,10,FALSE())</f>
        <v>#N/A</v>
      </c>
      <c r="G4" s="128"/>
      <c r="H4" s="128"/>
      <c r="I4" s="107" t="e">
        <f aca="false">+G4/C4*100</f>
        <v>#N/A</v>
      </c>
      <c r="J4" s="107" t="e">
        <f aca="false">+H4/F4*100</f>
        <v>#N/A</v>
      </c>
      <c r="K4" s="99" t="str">
        <f aca="false">IF(A4=D4,"n/a",IF(I4=J4,"GELIJK",IF(I4&gt;J4,B4,E4)))</f>
        <v>n/a</v>
      </c>
    </row>
    <row r="5" customFormat="false" ht="15.75" hidden="false" customHeight="false" outlineLevel="0" collapsed="false">
      <c r="A5" s="66"/>
      <c r="B5" s="95" t="e">
        <f aca="false">VLOOKUP(A5,SCHEMA!A:B,2,FALSE())</f>
        <v>#N/A</v>
      </c>
      <c r="C5" s="96" t="e">
        <f aca="false">VLOOKUP(A5,Handicap!A:J,10,FALSE())</f>
        <v>#N/A</v>
      </c>
      <c r="D5" s="127"/>
      <c r="E5" s="95" t="e">
        <f aca="false">VLOOKUP(D5,SCHEMA!A:B,2,FALSE())</f>
        <v>#N/A</v>
      </c>
      <c r="F5" s="96" t="e">
        <f aca="false">VLOOKUP(D5,Handicap!A:J,10,FALSE())</f>
        <v>#N/A</v>
      </c>
      <c r="G5" s="128"/>
      <c r="H5" s="128"/>
      <c r="I5" s="107" t="e">
        <f aca="false">+G5/C5*100</f>
        <v>#N/A</v>
      </c>
      <c r="J5" s="107" t="e">
        <f aca="false">+H5/F5*100</f>
        <v>#N/A</v>
      </c>
      <c r="K5" s="99" t="str">
        <f aca="false">IF(A5=D5,"n/a",IF(I5=J5,"GELIJK",IF(I5&gt;J5,B5,E5)))</f>
        <v>n/a</v>
      </c>
    </row>
    <row r="6" customFormat="false" ht="15.75" hidden="false" customHeight="false" outlineLevel="0" collapsed="false">
      <c r="A6" s="66"/>
      <c r="B6" s="95" t="e">
        <f aca="false">VLOOKUP(A6,SCHEMA!A:B,2,FALSE())</f>
        <v>#N/A</v>
      </c>
      <c r="C6" s="96" t="e">
        <f aca="false">VLOOKUP(A6,Handicap!A:J,10,FALSE())</f>
        <v>#N/A</v>
      </c>
      <c r="D6" s="127"/>
      <c r="E6" s="95" t="e">
        <f aca="false">VLOOKUP(D6,SCHEMA!A:B,2,FALSE())</f>
        <v>#N/A</v>
      </c>
      <c r="F6" s="96" t="e">
        <f aca="false">VLOOKUP(D6,Handicap!A:J,10,FALSE())</f>
        <v>#N/A</v>
      </c>
      <c r="G6" s="128"/>
      <c r="H6" s="128"/>
      <c r="I6" s="107" t="e">
        <f aca="false">+G6/C6*100</f>
        <v>#N/A</v>
      </c>
      <c r="J6" s="107" t="e">
        <f aca="false">+H6/F6*100</f>
        <v>#N/A</v>
      </c>
      <c r="K6" s="99" t="str">
        <f aca="false">IF(A6=D6,"n/a",IF(I6=J6,"GELIJK",IF(I6&gt;J6,B6,E6)))</f>
        <v>n/a</v>
      </c>
    </row>
    <row r="7" customFormat="false" ht="15.75" hidden="false" customHeight="false" outlineLevel="0" collapsed="false">
      <c r="A7" s="66"/>
      <c r="B7" s="95" t="e">
        <f aca="false">VLOOKUP(A7,SCHEMA!A:B,2,FALSE())</f>
        <v>#N/A</v>
      </c>
      <c r="C7" s="96" t="e">
        <f aca="false">VLOOKUP(A7,Handicap!A:J,10,FALSE())</f>
        <v>#N/A</v>
      </c>
      <c r="D7" s="127"/>
      <c r="E7" s="95" t="e">
        <f aca="false">VLOOKUP(D7,SCHEMA!A:B,2,FALSE())</f>
        <v>#N/A</v>
      </c>
      <c r="F7" s="96" t="e">
        <f aca="false">VLOOKUP(D7,Handicap!A:J,10,FALSE())</f>
        <v>#N/A</v>
      </c>
      <c r="G7" s="128"/>
      <c r="H7" s="128"/>
      <c r="I7" s="107" t="e">
        <f aca="false">+G7/C7*100</f>
        <v>#N/A</v>
      </c>
      <c r="J7" s="107" t="e">
        <f aca="false">+H7/F7*100</f>
        <v>#N/A</v>
      </c>
      <c r="K7" s="99" t="str">
        <f aca="false">IF(A7=D7,"n/a",IF(I7=J7,"GELIJK",IF(I7&gt;J7,B7,E7)))</f>
        <v>n/a</v>
      </c>
    </row>
    <row r="8" customFormat="false" ht="15.75" hidden="false" customHeight="false" outlineLevel="0" collapsed="false">
      <c r="A8" s="66"/>
      <c r="B8" s="95" t="e">
        <f aca="false">VLOOKUP(A8,SCHEMA!A:B,2,FALSE())</f>
        <v>#N/A</v>
      </c>
      <c r="C8" s="96" t="e">
        <f aca="false">VLOOKUP(A8,Handicap!A:J,10,FALSE())</f>
        <v>#N/A</v>
      </c>
      <c r="D8" s="127"/>
      <c r="E8" s="95" t="e">
        <f aca="false">VLOOKUP(D8,SCHEMA!A:B,2,FALSE())</f>
        <v>#N/A</v>
      </c>
      <c r="F8" s="96" t="e">
        <f aca="false">VLOOKUP(D8,Handicap!A:J,10,FALSE())</f>
        <v>#N/A</v>
      </c>
      <c r="G8" s="128"/>
      <c r="H8" s="128"/>
      <c r="I8" s="107" t="e">
        <f aca="false">+G8/C8*100</f>
        <v>#N/A</v>
      </c>
      <c r="J8" s="107" t="e">
        <f aca="false">+H8/F8*100</f>
        <v>#N/A</v>
      </c>
      <c r="K8" s="99" t="str">
        <f aca="false">IF(A8=D8,"n/a",IF(I8=J8,"GELIJK",IF(I8&gt;J8,B8,E8)))</f>
        <v>n/a</v>
      </c>
    </row>
    <row r="9" customFormat="false" ht="15.75" hidden="false" customHeight="false" outlineLevel="0" collapsed="false">
      <c r="A9" s="39"/>
      <c r="B9" s="95" t="e">
        <f aca="false">VLOOKUP(A9,SCHEMA!A:B,2,FALSE())</f>
        <v>#N/A</v>
      </c>
      <c r="C9" s="96" t="e">
        <f aca="false">VLOOKUP(A9,Handicap!A:J,10,FALSE())</f>
        <v>#N/A</v>
      </c>
      <c r="D9" s="127"/>
      <c r="E9" s="95" t="e">
        <f aca="false">VLOOKUP(D9,SCHEMA!A:B,2,FALSE())</f>
        <v>#N/A</v>
      </c>
      <c r="F9" s="96" t="e">
        <f aca="false">VLOOKUP(D9,Handicap!A:J,10,FALSE())</f>
        <v>#N/A</v>
      </c>
      <c r="G9" s="128"/>
      <c r="H9" s="128"/>
      <c r="I9" s="107" t="e">
        <f aca="false">+G9/C9*100</f>
        <v>#N/A</v>
      </c>
      <c r="J9" s="107" t="e">
        <f aca="false">+H9/F9*100</f>
        <v>#N/A</v>
      </c>
      <c r="K9" s="99" t="str">
        <f aca="false">IF(A9=D9,"n/a",IF(I9=J9,"GELIJK",IF(I9&gt;J9,B9,E9)))</f>
        <v>n/a</v>
      </c>
    </row>
    <row r="10" customFormat="false" ht="18" hidden="false" customHeight="false" outlineLevel="0" collapsed="false">
      <c r="B10" s="109" t="s">
        <v>94</v>
      </c>
      <c r="C10" s="106"/>
      <c r="E10" s="109"/>
      <c r="F10" s="106"/>
    </row>
    <row r="11" customFormat="false" ht="21" hidden="false" customHeight="true" outlineLevel="0" collapsed="false">
      <c r="A11" s="126" t="s">
        <v>37</v>
      </c>
      <c r="B11" s="92" t="s">
        <v>87</v>
      </c>
      <c r="C11" s="92" t="s">
        <v>44</v>
      </c>
      <c r="D11" s="126" t="s">
        <v>37</v>
      </c>
      <c r="E11" s="92" t="s">
        <v>87</v>
      </c>
      <c r="F11" s="92" t="s">
        <v>44</v>
      </c>
      <c r="G11" s="126" t="s">
        <v>88</v>
      </c>
      <c r="H11" s="126" t="s">
        <v>88</v>
      </c>
      <c r="I11" s="92" t="s">
        <v>89</v>
      </c>
      <c r="J11" s="92" t="s">
        <v>89</v>
      </c>
      <c r="K11" s="92" t="s">
        <v>90</v>
      </c>
    </row>
    <row r="12" customFormat="false" ht="15.75" hidden="false" customHeight="false" outlineLevel="0" collapsed="false">
      <c r="A12" s="66"/>
      <c r="B12" s="95" t="e">
        <f aca="false">VLOOKUP(A12,SCHEMA!A:B,2,FALSE())</f>
        <v>#N/A</v>
      </c>
      <c r="C12" s="96" t="e">
        <f aca="false">VLOOKUP(A12,Handicap!A:J,10,FALSE())</f>
        <v>#N/A</v>
      </c>
      <c r="D12" s="66"/>
      <c r="E12" s="95" t="e">
        <f aca="false">VLOOKUP(D12,SCHEMA!A:B,2,FALSE())</f>
        <v>#N/A</v>
      </c>
      <c r="F12" s="96" t="e">
        <f aca="false">VLOOKUP(D12,Handicap!A:J,10,FALSE())</f>
        <v>#N/A</v>
      </c>
      <c r="G12" s="128"/>
      <c r="H12" s="128"/>
      <c r="I12" s="107" t="e">
        <f aca="false">+G12/C12*100</f>
        <v>#N/A</v>
      </c>
      <c r="J12" s="107" t="e">
        <f aca="false">+H12/F12*100</f>
        <v>#N/A</v>
      </c>
      <c r="K12" s="99" t="str">
        <f aca="false">IF(A12=D12,"n/a",IF(I12=J12,"GELIJK",IF(I12&gt;J12,B12,E12)))</f>
        <v>n/a</v>
      </c>
    </row>
    <row r="13" customFormat="false" ht="16.5" hidden="false" customHeight="true" outlineLevel="0" collapsed="false">
      <c r="A13" s="66"/>
      <c r="B13" s="95" t="e">
        <f aca="false">VLOOKUP(A13,SCHEMA!A:B,2,FALSE())</f>
        <v>#N/A</v>
      </c>
      <c r="C13" s="96" t="e">
        <f aca="false">VLOOKUP(A13,Handicap!A:J,10,FALSE())</f>
        <v>#N/A</v>
      </c>
      <c r="D13" s="66"/>
      <c r="E13" s="95" t="e">
        <f aca="false">VLOOKUP(D13,SCHEMA!A:B,2,FALSE())</f>
        <v>#N/A</v>
      </c>
      <c r="F13" s="96" t="e">
        <f aca="false">VLOOKUP(D13,Handicap!A:J,10,FALSE())</f>
        <v>#N/A</v>
      </c>
      <c r="G13" s="128"/>
      <c r="H13" s="128"/>
      <c r="I13" s="107" t="e">
        <f aca="false">+G13/C13*100</f>
        <v>#N/A</v>
      </c>
      <c r="J13" s="107" t="e">
        <f aca="false">+H13/F13*100</f>
        <v>#N/A</v>
      </c>
      <c r="K13" s="99" t="str">
        <f aca="false">IF(A13=D13,"n/a",IF(I13=J13,"GELIJK",IF(I13&gt;J13,B13,E13)))</f>
        <v>n/a</v>
      </c>
    </row>
    <row r="14" customFormat="false" ht="15.75" hidden="false" customHeight="false" outlineLevel="0" collapsed="false">
      <c r="A14" s="66"/>
      <c r="B14" s="95" t="e">
        <f aca="false">VLOOKUP(A14,SCHEMA!A:B,2,FALSE())</f>
        <v>#N/A</v>
      </c>
      <c r="C14" s="96" t="e">
        <f aca="false">VLOOKUP(A14,Handicap!A:J,10,FALSE())</f>
        <v>#N/A</v>
      </c>
      <c r="D14" s="66"/>
      <c r="E14" s="95" t="e">
        <f aca="false">VLOOKUP(D14,SCHEMA!A:B,2,FALSE())</f>
        <v>#N/A</v>
      </c>
      <c r="F14" s="96" t="e">
        <f aca="false">VLOOKUP(D14,Handicap!A:J,10,FALSE())</f>
        <v>#N/A</v>
      </c>
      <c r="G14" s="128"/>
      <c r="H14" s="128"/>
      <c r="I14" s="107" t="e">
        <f aca="false">+G14/C14*100</f>
        <v>#N/A</v>
      </c>
      <c r="J14" s="107" t="e">
        <f aca="false">+H14/F14*100</f>
        <v>#N/A</v>
      </c>
      <c r="K14" s="99" t="str">
        <f aca="false">IF(A14=D14,"n/a",IF(I14=J14,"GELIJK",IF(I14&gt;J14,B14,E14)))</f>
        <v>n/a</v>
      </c>
    </row>
    <row r="15" customFormat="false" ht="15.75" hidden="false" customHeight="false" outlineLevel="0" collapsed="false">
      <c r="A15" s="66"/>
      <c r="B15" s="95" t="e">
        <f aca="false">VLOOKUP(A15,SCHEMA!A:B,2,FALSE())</f>
        <v>#N/A</v>
      </c>
      <c r="C15" s="96" t="e">
        <f aca="false">VLOOKUP(A15,Handicap!A:J,10,FALSE())</f>
        <v>#N/A</v>
      </c>
      <c r="D15" s="66"/>
      <c r="E15" s="95" t="e">
        <f aca="false">VLOOKUP(D15,SCHEMA!A:B,2,FALSE())</f>
        <v>#N/A</v>
      </c>
      <c r="F15" s="96" t="e">
        <f aca="false">VLOOKUP(D15,Handicap!A:J,10,FALSE())</f>
        <v>#N/A</v>
      </c>
      <c r="G15" s="128"/>
      <c r="H15" s="128"/>
      <c r="I15" s="107" t="e">
        <f aca="false">+G15/C15*100</f>
        <v>#N/A</v>
      </c>
      <c r="J15" s="107" t="e">
        <f aca="false">+H15/F15*100</f>
        <v>#N/A</v>
      </c>
      <c r="K15" s="99" t="str">
        <f aca="false">IF(A15=D15,"n/a",IF(I15=J15,"GELIJK",IF(I15&gt;J15,B15,E15)))</f>
        <v>n/a</v>
      </c>
    </row>
    <row r="16" customFormat="false" ht="15.75" hidden="false" customHeight="false" outlineLevel="0" collapsed="false">
      <c r="A16" s="66"/>
      <c r="B16" s="95" t="e">
        <f aca="false">VLOOKUP(A16,SCHEMA!A:B,2,FALSE())</f>
        <v>#N/A</v>
      </c>
      <c r="C16" s="96" t="e">
        <f aca="false">VLOOKUP(A16,Handicap!A:J,10,FALSE())</f>
        <v>#N/A</v>
      </c>
      <c r="D16" s="66"/>
      <c r="E16" s="95" t="e">
        <f aca="false">VLOOKUP(D16,SCHEMA!A:B,2,FALSE())</f>
        <v>#N/A</v>
      </c>
      <c r="F16" s="96" t="e">
        <f aca="false">VLOOKUP(D16,Handicap!A:J,10,FALSE())</f>
        <v>#N/A</v>
      </c>
      <c r="G16" s="128"/>
      <c r="H16" s="128"/>
      <c r="I16" s="107" t="e">
        <f aca="false">+G16/C16*100</f>
        <v>#N/A</v>
      </c>
      <c r="J16" s="107" t="e">
        <f aca="false">+H16/F16*100</f>
        <v>#N/A</v>
      </c>
      <c r="K16" s="99" t="str">
        <f aca="false">IF(A16=D16,"n/a",IF(I16=J16,"GELIJK",IF(I16&gt;J16,B16,E16)))</f>
        <v>n/a</v>
      </c>
    </row>
    <row r="17" customFormat="false" ht="15.75" hidden="false" customHeight="false" outlineLevel="0" collapsed="false">
      <c r="A17" s="66"/>
      <c r="B17" s="95" t="e">
        <f aca="false">VLOOKUP(A17,SCHEMA!A:B,2,FALSE())</f>
        <v>#N/A</v>
      </c>
      <c r="C17" s="96" t="e">
        <f aca="false">VLOOKUP(A17,Handicap!A:J,10,FALSE())</f>
        <v>#N/A</v>
      </c>
      <c r="D17" s="66"/>
      <c r="E17" s="95" t="e">
        <f aca="false">VLOOKUP(D17,SCHEMA!A:B,2,FALSE())</f>
        <v>#N/A</v>
      </c>
      <c r="F17" s="96" t="e">
        <f aca="false">VLOOKUP(D17,Handicap!A:J,10,FALSE())</f>
        <v>#N/A</v>
      </c>
      <c r="G17" s="128"/>
      <c r="H17" s="128"/>
      <c r="I17" s="107" t="e">
        <f aca="false">+G17/C17*100</f>
        <v>#N/A</v>
      </c>
      <c r="J17" s="107" t="e">
        <f aca="false">+H17/F17*100</f>
        <v>#N/A</v>
      </c>
      <c r="K17" s="99" t="str">
        <f aca="false">IF(A17=D17,"n/a",IF(I17=J17,"GELIJK",IF(I17&gt;J17,B17,E17)))</f>
        <v>n/a</v>
      </c>
    </row>
    <row r="18" customFormat="false" ht="15.75" hidden="false" customHeight="false" outlineLevel="0" collapsed="false">
      <c r="A18" s="39"/>
      <c r="B18" s="95" t="e">
        <f aca="false">VLOOKUP(A18,SCHEMA!A:B,2,FALSE())</f>
        <v>#N/A</v>
      </c>
      <c r="C18" s="96" t="e">
        <f aca="false">VLOOKUP(A18,Handicap!A:J,10,FALSE())</f>
        <v>#N/A</v>
      </c>
      <c r="D18" s="39"/>
      <c r="E18" s="95" t="e">
        <f aca="false">VLOOKUP(D18,SCHEMA!A:B,2,FALSE())</f>
        <v>#N/A</v>
      </c>
      <c r="F18" s="96" t="e">
        <f aca="false">VLOOKUP(D18,Handicap!A:J,10,FALSE())</f>
        <v>#N/A</v>
      </c>
      <c r="G18" s="129"/>
      <c r="H18" s="129"/>
      <c r="I18" s="107" t="e">
        <f aca="false">+G18/C18*100</f>
        <v>#N/A</v>
      </c>
      <c r="J18" s="107" t="e">
        <f aca="false">+H18/F18*100</f>
        <v>#N/A</v>
      </c>
      <c r="K18" s="99" t="str">
        <f aca="false">IF(A18=D18,"n/a",IF(I18=J18,"GELIJK",IF(I18&gt;J18,B18,E18)))</f>
        <v>n/a</v>
      </c>
    </row>
    <row r="19" customFormat="false" ht="18" hidden="false" customHeight="false" outlineLevel="0" collapsed="false">
      <c r="B19" s="109" t="s">
        <v>95</v>
      </c>
      <c r="C19" s="106"/>
      <c r="E19" s="109"/>
      <c r="F19" s="106"/>
    </row>
    <row r="20" customFormat="false" ht="21" hidden="false" customHeight="true" outlineLevel="0" collapsed="false">
      <c r="A20" s="126" t="s">
        <v>37</v>
      </c>
      <c r="B20" s="92" t="s">
        <v>87</v>
      </c>
      <c r="C20" s="92" t="s">
        <v>44</v>
      </c>
      <c r="D20" s="126" t="s">
        <v>37</v>
      </c>
      <c r="E20" s="92" t="s">
        <v>87</v>
      </c>
      <c r="F20" s="92" t="s">
        <v>44</v>
      </c>
      <c r="G20" s="126" t="s">
        <v>88</v>
      </c>
      <c r="H20" s="126" t="s">
        <v>88</v>
      </c>
      <c r="I20" s="92" t="s">
        <v>89</v>
      </c>
      <c r="J20" s="92" t="s">
        <v>89</v>
      </c>
      <c r="K20" s="92" t="s">
        <v>90</v>
      </c>
    </row>
    <row r="21" customFormat="false" ht="15.75" hidden="false" customHeight="false" outlineLevel="0" collapsed="false">
      <c r="A21" s="66"/>
      <c r="B21" s="95" t="e">
        <f aca="false">VLOOKUP(A21,SCHEMA!A:B,2,FALSE())</f>
        <v>#N/A</v>
      </c>
      <c r="C21" s="96" t="e">
        <f aca="false">VLOOKUP(A21,Handicap!A:J,10,FALSE())</f>
        <v>#N/A</v>
      </c>
      <c r="D21" s="66"/>
      <c r="E21" s="95" t="e">
        <f aca="false">VLOOKUP(D21,SCHEMA!A:B,2,FALSE())</f>
        <v>#N/A</v>
      </c>
      <c r="F21" s="96" t="e">
        <f aca="false">VLOOKUP(D21,Handicap!A:J,10,FALSE())</f>
        <v>#N/A</v>
      </c>
      <c r="G21" s="128"/>
      <c r="H21" s="128"/>
      <c r="I21" s="107" t="e">
        <f aca="false">+G21/C21*100</f>
        <v>#N/A</v>
      </c>
      <c r="J21" s="107" t="e">
        <f aca="false">+H21/F21*100</f>
        <v>#N/A</v>
      </c>
      <c r="K21" s="99" t="str">
        <f aca="false">IF(A21=D21,"n/a",IF(I21=J21,"GELIJK",IF(I21&gt;J21,B21,E21)))</f>
        <v>n/a</v>
      </c>
    </row>
    <row r="22" customFormat="false" ht="15.75" hidden="false" customHeight="false" outlineLevel="0" collapsed="false">
      <c r="A22" s="66"/>
      <c r="B22" s="95" t="e">
        <f aca="false">VLOOKUP(A22,SCHEMA!A:B,2,FALSE())</f>
        <v>#N/A</v>
      </c>
      <c r="C22" s="96" t="e">
        <f aca="false">VLOOKUP(A22,Handicap!A:J,10,FALSE())</f>
        <v>#N/A</v>
      </c>
      <c r="D22" s="66"/>
      <c r="E22" s="95" t="e">
        <f aca="false">VLOOKUP(D22,SCHEMA!A:B,2,FALSE())</f>
        <v>#N/A</v>
      </c>
      <c r="F22" s="96" t="e">
        <f aca="false">VLOOKUP(D22,Handicap!A:J,10,FALSE())</f>
        <v>#N/A</v>
      </c>
      <c r="G22" s="128"/>
      <c r="H22" s="128"/>
      <c r="I22" s="107" t="e">
        <f aca="false">+G22/C22*100</f>
        <v>#N/A</v>
      </c>
      <c r="J22" s="107" t="e">
        <f aca="false">+H22/F22*100</f>
        <v>#N/A</v>
      </c>
      <c r="K22" s="99" t="str">
        <f aca="false">IF(A22=D22,"n/a",IF(I22=J22,"GELIJK",IF(I22&gt;J22,B22,E22)))</f>
        <v>n/a</v>
      </c>
    </row>
    <row r="23" customFormat="false" ht="15.75" hidden="false" customHeight="false" outlineLevel="0" collapsed="false">
      <c r="A23" s="66"/>
      <c r="B23" s="95" t="e">
        <f aca="false">VLOOKUP(A23,SCHEMA!A:B,2,FALSE())</f>
        <v>#N/A</v>
      </c>
      <c r="C23" s="96" t="e">
        <f aca="false">VLOOKUP(A23,Handicap!A:J,10,FALSE())</f>
        <v>#N/A</v>
      </c>
      <c r="D23" s="66"/>
      <c r="E23" s="95" t="e">
        <f aca="false">VLOOKUP(D23,SCHEMA!A:B,2,FALSE())</f>
        <v>#N/A</v>
      </c>
      <c r="F23" s="96" t="e">
        <f aca="false">VLOOKUP(D23,Handicap!A:J,10,FALSE())</f>
        <v>#N/A</v>
      </c>
      <c r="G23" s="128"/>
      <c r="H23" s="128"/>
      <c r="I23" s="107" t="e">
        <f aca="false">+G23/C23*100</f>
        <v>#N/A</v>
      </c>
      <c r="J23" s="107" t="e">
        <f aca="false">+H23/F23*100</f>
        <v>#N/A</v>
      </c>
      <c r="K23" s="99" t="str">
        <f aca="false">IF(A23=D23,"n/a",IF(I23=J23,"GELIJK",IF(I23&gt;J23,B23,E23)))</f>
        <v>n/a</v>
      </c>
    </row>
    <row r="24" customFormat="false" ht="15.75" hidden="false" customHeight="false" outlineLevel="0" collapsed="false">
      <c r="A24" s="66"/>
      <c r="B24" s="95" t="e">
        <f aca="false">VLOOKUP(A24,SCHEMA!A:B,2,FALSE())</f>
        <v>#N/A</v>
      </c>
      <c r="C24" s="96" t="e">
        <f aca="false">VLOOKUP(A24,Handicap!A:J,10,FALSE())</f>
        <v>#N/A</v>
      </c>
      <c r="D24" s="66"/>
      <c r="E24" s="95" t="e">
        <f aca="false">VLOOKUP(D24,SCHEMA!A:B,2,FALSE())</f>
        <v>#N/A</v>
      </c>
      <c r="F24" s="96" t="e">
        <f aca="false">VLOOKUP(D24,Handicap!A:J,10,FALSE())</f>
        <v>#N/A</v>
      </c>
      <c r="G24" s="128"/>
      <c r="H24" s="128"/>
      <c r="I24" s="107" t="e">
        <f aca="false">+G24/C24*100</f>
        <v>#N/A</v>
      </c>
      <c r="J24" s="107" t="e">
        <f aca="false">+H24/F24*100</f>
        <v>#N/A</v>
      </c>
      <c r="K24" s="99" t="str">
        <f aca="false">IF(A24=D24,"n/a",IF(I24=J24,"GELIJK",IF(I24&gt;J24,B24,E24)))</f>
        <v>n/a</v>
      </c>
    </row>
    <row r="25" customFormat="false" ht="15.75" hidden="false" customHeight="false" outlineLevel="0" collapsed="false">
      <c r="A25" s="66"/>
      <c r="B25" s="95" t="e">
        <f aca="false">VLOOKUP(A25,SCHEMA!A:B,2,FALSE())</f>
        <v>#N/A</v>
      </c>
      <c r="C25" s="96" t="e">
        <f aca="false">VLOOKUP(A25,Handicap!A:J,10,FALSE())</f>
        <v>#N/A</v>
      </c>
      <c r="D25" s="66"/>
      <c r="E25" s="95" t="e">
        <f aca="false">VLOOKUP(D25,SCHEMA!A:B,2,FALSE())</f>
        <v>#N/A</v>
      </c>
      <c r="F25" s="96" t="e">
        <f aca="false">VLOOKUP(D25,Handicap!A:J,10,FALSE())</f>
        <v>#N/A</v>
      </c>
      <c r="G25" s="128"/>
      <c r="H25" s="128"/>
      <c r="I25" s="107" t="e">
        <f aca="false">+G25/C25*100</f>
        <v>#N/A</v>
      </c>
      <c r="J25" s="107" t="e">
        <f aca="false">+H25/F25*100</f>
        <v>#N/A</v>
      </c>
      <c r="K25" s="99" t="str">
        <f aca="false">IF(A25=D25,"n/a",IF(I25=J25,"GELIJK",IF(I25&gt;J25,B25,E25)))</f>
        <v>n/a</v>
      </c>
    </row>
    <row r="26" customFormat="false" ht="15.75" hidden="false" customHeight="false" outlineLevel="0" collapsed="false">
      <c r="A26" s="66"/>
      <c r="B26" s="95" t="e">
        <f aca="false">VLOOKUP(A26,SCHEMA!A:B,2,FALSE())</f>
        <v>#N/A</v>
      </c>
      <c r="C26" s="96" t="e">
        <f aca="false">VLOOKUP(A26,Handicap!A:J,10,FALSE())</f>
        <v>#N/A</v>
      </c>
      <c r="D26" s="66"/>
      <c r="E26" s="95" t="e">
        <f aca="false">VLOOKUP(D26,SCHEMA!A:B,2,FALSE())</f>
        <v>#N/A</v>
      </c>
      <c r="F26" s="96" t="e">
        <f aca="false">VLOOKUP(D26,Handicap!A:J,10,FALSE())</f>
        <v>#N/A</v>
      </c>
      <c r="G26" s="128"/>
      <c r="H26" s="128"/>
      <c r="I26" s="107" t="e">
        <f aca="false">+G26/C26*100</f>
        <v>#N/A</v>
      </c>
      <c r="J26" s="107" t="e">
        <f aca="false">+H26/F26*100</f>
        <v>#N/A</v>
      </c>
      <c r="K26" s="99" t="str">
        <f aca="false">IF(A26=D26,"n/a",IF(I26=J26,"GELIJK",IF(I26&gt;J26,B26,E26)))</f>
        <v>n/a</v>
      </c>
    </row>
    <row r="27" customFormat="false" ht="15.75" hidden="false" customHeight="false" outlineLevel="0" collapsed="false">
      <c r="A27" s="39"/>
      <c r="B27" s="95" t="e">
        <f aca="false">VLOOKUP(A27,SCHEMA!A:B,2,FALSE())</f>
        <v>#N/A</v>
      </c>
      <c r="C27" s="96" t="e">
        <f aca="false">VLOOKUP(A27,Handicap!A:J,10,FALSE())</f>
        <v>#N/A</v>
      </c>
      <c r="D27" s="39"/>
      <c r="E27" s="95" t="e">
        <f aca="false">VLOOKUP(D27,SCHEMA!A:B,2,FALSE())</f>
        <v>#N/A</v>
      </c>
      <c r="F27" s="96" t="e">
        <f aca="false">VLOOKUP(D27,Handicap!A:J,10,FALSE())</f>
        <v>#N/A</v>
      </c>
      <c r="G27" s="128"/>
      <c r="H27" s="128"/>
      <c r="I27" s="107" t="e">
        <f aca="false">+G27/C27*100</f>
        <v>#N/A</v>
      </c>
      <c r="J27" s="107" t="e">
        <f aca="false">+H27/F27*100</f>
        <v>#N/A</v>
      </c>
      <c r="K27" s="99" t="str">
        <f aca="false">IF(A27=D27,"n/a",IF(I27=J27,"GELIJK",IF(I27&gt;J27,B27,E27)))</f>
        <v>n/a</v>
      </c>
    </row>
    <row r="28" customFormat="false" ht="12.75" hidden="false" customHeight="false" outlineLevel="0" collapsed="false">
      <c r="A28" s="1"/>
      <c r="C28" s="1"/>
    </row>
    <row r="29" customFormat="false" ht="12.75" hidden="false" customHeight="false" outlineLevel="0" collapsed="false">
      <c r="A29" s="1"/>
      <c r="C29" s="1"/>
    </row>
    <row r="30" customFormat="false" ht="13.8" hidden="false" customHeight="false" outlineLevel="0" collapsed="false">
      <c r="A30" s="113" t="s">
        <v>96</v>
      </c>
      <c r="B30" s="114" t="s">
        <v>97</v>
      </c>
      <c r="C30" s="113" t="s">
        <v>98</v>
      </c>
      <c r="E30" s="115" t="s">
        <v>67</v>
      </c>
      <c r="F30" s="115" t="s">
        <v>99</v>
      </c>
    </row>
    <row r="31" customFormat="false" ht="12.75" hidden="false" customHeight="false" outlineLevel="0" collapsed="false">
      <c r="A31" s="116" t="n">
        <f aca="false">COUNTIF(K3:K27,B31)</f>
        <v>0</v>
      </c>
      <c r="B31" s="117" t="s">
        <v>17</v>
      </c>
      <c r="C31" s="116" t="n">
        <f aca="false">+A31*3</f>
        <v>0</v>
      </c>
      <c r="E31" s="118" t="n">
        <f aca="false">+STAND!AD4</f>
        <v>0</v>
      </c>
      <c r="F31" s="118" t="n">
        <f aca="false">+Handicap!AP4</f>
        <v>19</v>
      </c>
    </row>
    <row r="32" customFormat="false" ht="12.75" hidden="false" customHeight="false" outlineLevel="0" collapsed="false">
      <c r="A32" s="116" t="n">
        <f aca="false">COUNTIF(K3:K27,B32)</f>
        <v>0</v>
      </c>
      <c r="B32" s="117" t="s">
        <v>18</v>
      </c>
      <c r="C32" s="116" t="n">
        <f aca="false">+A32*3</f>
        <v>0</v>
      </c>
      <c r="E32" s="118" t="n">
        <f aca="false">+STAND!AD5</f>
        <v>2</v>
      </c>
      <c r="F32" s="118" t="n">
        <f aca="false">+Handicap!AP5</f>
        <v>19</v>
      </c>
    </row>
    <row r="33" customFormat="false" ht="12.75" hidden="false" customHeight="false" outlineLevel="0" collapsed="false">
      <c r="A33" s="116" t="n">
        <f aca="false">COUNTIF(K3:K27,B33)</f>
        <v>0</v>
      </c>
      <c r="B33" s="117" t="s">
        <v>19</v>
      </c>
      <c r="C33" s="116" t="n">
        <f aca="false">+A33*3</f>
        <v>0</v>
      </c>
      <c r="E33" s="118" t="e">
        <f aca="false">+STAND!AD6</f>
        <v>#DIV/0!</v>
      </c>
      <c r="F33" s="118" t="n">
        <f aca="false">+Handicap!AP6</f>
        <v>24</v>
      </c>
    </row>
    <row r="34" customFormat="false" ht="12.75" hidden="false" customHeight="false" outlineLevel="0" collapsed="false">
      <c r="A34" s="116" t="n">
        <f aca="false">COUNTIF(K3:K27,B34)</f>
        <v>0</v>
      </c>
      <c r="B34" s="117" t="s">
        <v>20</v>
      </c>
      <c r="C34" s="116" t="n">
        <f aca="false">+A34*3</f>
        <v>0</v>
      </c>
      <c r="E34" s="118" t="n">
        <f aca="false">+STAND!AD7</f>
        <v>1.5</v>
      </c>
      <c r="F34" s="118" t="n">
        <f aca="false">+Handicap!AP7</f>
        <v>35</v>
      </c>
    </row>
    <row r="35" customFormat="false" ht="12.75" hidden="false" customHeight="false" outlineLevel="0" collapsed="false">
      <c r="A35" s="116" t="n">
        <f aca="false">COUNTIF(K3:K27,B35)</f>
        <v>0</v>
      </c>
      <c r="B35" s="117" t="s">
        <v>21</v>
      </c>
      <c r="C35" s="116" t="n">
        <f aca="false">+A35*3</f>
        <v>0</v>
      </c>
      <c r="E35" s="118" t="n">
        <f aca="false">+STAND!AD8</f>
        <v>1.2</v>
      </c>
      <c r="F35" s="118" t="n">
        <f aca="false">+Handicap!AP8</f>
        <v>36</v>
      </c>
    </row>
    <row r="36" customFormat="false" ht="12.75" hidden="false" customHeight="false" outlineLevel="0" collapsed="false">
      <c r="A36" s="116" t="n">
        <f aca="false">COUNTIF(K3:K27,B36)</f>
        <v>0</v>
      </c>
      <c r="B36" s="117" t="s">
        <v>22</v>
      </c>
      <c r="C36" s="116" t="n">
        <f aca="false">+A36*3</f>
        <v>0</v>
      </c>
      <c r="E36" s="118" t="n">
        <f aca="false">+STAND!AD9</f>
        <v>1.8</v>
      </c>
      <c r="F36" s="118" t="n">
        <f aca="false">+Handicap!AP9</f>
        <v>12</v>
      </c>
    </row>
    <row r="37" customFormat="false" ht="12.75" hidden="false" customHeight="false" outlineLevel="0" collapsed="false">
      <c r="A37" s="116" t="n">
        <f aca="false">COUNTIF(K3:K27,B37)</f>
        <v>0</v>
      </c>
      <c r="B37" s="117" t="s">
        <v>23</v>
      </c>
      <c r="C37" s="116" t="n">
        <f aca="false">+A37*3</f>
        <v>0</v>
      </c>
      <c r="E37" s="118" t="n">
        <f aca="false">+STAND!AD10</f>
        <v>4.5</v>
      </c>
      <c r="F37" s="118" t="n">
        <f aca="false">+Handicap!AP10</f>
        <v>10</v>
      </c>
    </row>
    <row r="38" customFormat="false" ht="12.75" hidden="false" customHeight="false" outlineLevel="0" collapsed="false">
      <c r="A38" s="116" t="n">
        <f aca="false">COUNTIF(K3:K27,B38)</f>
        <v>0</v>
      </c>
      <c r="B38" s="117" t="s">
        <v>24</v>
      </c>
      <c r="C38" s="116" t="n">
        <f aca="false">+A38*3</f>
        <v>0</v>
      </c>
      <c r="E38" s="118" t="n">
        <f aca="false">+STAND!AD11</f>
        <v>2</v>
      </c>
      <c r="F38" s="118" t="n">
        <f aca="false">+Handicap!AP11</f>
        <v>15</v>
      </c>
    </row>
    <row r="39" customFormat="false" ht="12.75" hidden="false" customHeight="false" outlineLevel="0" collapsed="false">
      <c r="A39" s="116" t="n">
        <f aca="false">COUNTIF(K3:K27,B39)</f>
        <v>0</v>
      </c>
      <c r="B39" s="117" t="s">
        <v>25</v>
      </c>
      <c r="C39" s="116" t="n">
        <f aca="false">+A39*3</f>
        <v>0</v>
      </c>
      <c r="E39" s="118" t="n">
        <f aca="false">+STAND!AD12</f>
        <v>2.25</v>
      </c>
      <c r="F39" s="118" t="n">
        <f aca="false">+Handicap!AP12</f>
        <v>16</v>
      </c>
    </row>
    <row r="40" customFormat="false" ht="12.75" hidden="false" customHeight="false" outlineLevel="0" collapsed="false">
      <c r="A40" s="116" t="n">
        <f aca="false">COUNTIF(K3:K27,B40)</f>
        <v>0</v>
      </c>
      <c r="B40" s="117" t="s">
        <v>26</v>
      </c>
      <c r="C40" s="116" t="n">
        <f aca="false">+A40*3</f>
        <v>0</v>
      </c>
      <c r="E40" s="118" t="n">
        <f aca="false">+STAND!AD13</f>
        <v>0</v>
      </c>
      <c r="F40" s="118" t="n">
        <f aca="false">+Handicap!AP13</f>
        <v>10</v>
      </c>
    </row>
    <row r="41" customFormat="false" ht="12.75" hidden="false" customHeight="false" outlineLevel="0" collapsed="false">
      <c r="A41" s="116" t="n">
        <f aca="false">COUNTIF(K3:K27,B41)</f>
        <v>0</v>
      </c>
      <c r="B41" s="117" t="s">
        <v>28</v>
      </c>
      <c r="C41" s="116" t="n">
        <f aca="false">+A41*3</f>
        <v>0</v>
      </c>
      <c r="E41" s="118" t="n">
        <f aca="false">+STAND!AD14</f>
        <v>1</v>
      </c>
      <c r="F41" s="118" t="n">
        <f aca="false">+Handicap!AP14</f>
        <v>12</v>
      </c>
    </row>
    <row r="42" customFormat="false" ht="12.75" hidden="false" customHeight="false" outlineLevel="0" collapsed="false">
      <c r="A42" s="116" t="n">
        <f aca="false">COUNTIF(K3:K27,B42)</f>
        <v>0</v>
      </c>
      <c r="B42" s="117" t="s">
        <v>29</v>
      </c>
      <c r="C42" s="116" t="n">
        <f aca="false">+A42*3</f>
        <v>0</v>
      </c>
      <c r="E42" s="118" t="e">
        <f aca="false">+STAND!AD15</f>
        <v>#DIV/0!</v>
      </c>
      <c r="F42" s="118" t="n">
        <f aca="false">+Handicap!AP15</f>
        <v>10</v>
      </c>
    </row>
    <row r="43" customFormat="false" ht="12.75" hidden="false" customHeight="false" outlineLevel="0" collapsed="false">
      <c r="A43" s="116" t="n">
        <f aca="false">COUNTIF(K3:K27,B43)</f>
        <v>0</v>
      </c>
      <c r="B43" s="117" t="s">
        <v>30</v>
      </c>
      <c r="C43" s="116" t="n">
        <f aca="false">+A43*3</f>
        <v>0</v>
      </c>
      <c r="E43" s="118" t="n">
        <f aca="false">+STAND!AD16</f>
        <v>1.5</v>
      </c>
      <c r="F43" s="118" t="n">
        <f aca="false">+Handicap!AP16</f>
        <v>14</v>
      </c>
    </row>
    <row r="44" customFormat="false" ht="12.75" hidden="false" customHeight="false" outlineLevel="0" collapsed="false">
      <c r="A44" s="116" t="n">
        <f aca="false">COUNTIF(K3:K27,B44)</f>
        <v>0</v>
      </c>
      <c r="B44" s="119" t="s">
        <v>31</v>
      </c>
      <c r="C44" s="116" t="n">
        <f aca="false">+A44*3</f>
        <v>0</v>
      </c>
      <c r="E44" s="118" t="n">
        <f aca="false">+STAND!AD17</f>
        <v>2</v>
      </c>
      <c r="F44" s="118" t="n">
        <f aca="false">+Handicap!AP17</f>
        <v>14</v>
      </c>
    </row>
    <row r="45" customFormat="false" ht="12.75" hidden="false" customHeight="false" outlineLevel="0" collapsed="false">
      <c r="A45" s="116" t="n">
        <f aca="false">COUNTIF(K3:K27,B45)</f>
        <v>0</v>
      </c>
      <c r="B45" s="119" t="s">
        <v>32</v>
      </c>
      <c r="C45" s="116" t="n">
        <f aca="false">+A45*3</f>
        <v>0</v>
      </c>
      <c r="E45" s="118" t="n">
        <f aca="false">+STAND!AD18</f>
        <v>2</v>
      </c>
      <c r="F45" s="118" t="n">
        <f aca="false">+Handicap!AP18</f>
        <v>29</v>
      </c>
    </row>
    <row r="46" customFormat="false" ht="12.75" hidden="false" customHeight="false" outlineLevel="0" collapsed="false">
      <c r="A46" s="116" t="n">
        <f aca="false">COUNTIF(K3:K27,B46)</f>
        <v>0</v>
      </c>
      <c r="B46" s="119" t="s">
        <v>33</v>
      </c>
      <c r="C46" s="116" t="n">
        <f aca="false">+A46*3</f>
        <v>0</v>
      </c>
      <c r="E46" s="118" t="n">
        <f aca="false">+STAND!AD19</f>
        <v>1</v>
      </c>
      <c r="F46" s="118" t="n">
        <f aca="false">+Handicap!AP19</f>
        <v>15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1121</TotalTime>
  <Application>LibreOffice/7.5.3.2$Windows_X86_64 LibreOffice_project/9f56dff12ba03b9acd7730a5a481eea045e468f3</Application>
  <AppVersion>15.0000</AppVersion>
  <Company>VIBGOLF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2007-10-17T09:10:45Z</dcterms:created>
  <dc:creator>visser</dc:creator>
  <dc:description/>
  <dc:language>nl-NL</dc:language>
  <cp:lastModifiedBy/>
  <cp:lastPrinted>2023-10-17T09:30:55Z</cp:lastPrinted>
  <dcterms:modified xsi:type="dcterms:W3CDTF">2023-10-18T19:50:57Z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