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EstaPastaDeTrabalho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elise\Documents\"/>
    </mc:Choice>
  </mc:AlternateContent>
  <xr:revisionPtr revIDLastSave="0" documentId="13_ncr:1_{B86A1C98-DC78-4CDC-934D-F50A302E6633}" xr6:coauthVersionLast="47" xr6:coauthVersionMax="47" xr10:uidLastSave="{00000000-0000-0000-0000-000000000000}"/>
  <bookViews>
    <workbookView xWindow="-120" yWindow="-120" windowWidth="21840" windowHeight="13140" tabRatio="997" xr2:uid="{326AF883-5943-4701-8718-DC81EAC6DC91}"/>
  </bookViews>
  <sheets>
    <sheet name="Planilha1" sheetId="1" r:id="rId1"/>
    <sheet name="Áreas" sheetId="2" r:id="rId2"/>
    <sheet name="Team Flare Secret HQ" sheetId="54" state="hidden" r:id="rId3"/>
    <sheet name="Unknown Dungeon (Kalos)" sheetId="56" state="hidden" r:id="rId4"/>
    <sheet name="Snowbelle City" sheetId="53" state="hidden" r:id="rId5"/>
    <sheet name="Shabboneau Castle" sheetId="51" state="hidden" r:id="rId6"/>
    <sheet name="Sea Spirit's Den" sheetId="50" state="hidden" r:id="rId7"/>
    <sheet name="Santalune City" sheetId="48" state="hidden" r:id="rId8"/>
    <sheet name="Rota 1" sheetId="29" state="hidden" r:id="rId9"/>
    <sheet name="Lumiose City" sheetId="11" state="hidden" r:id="rId10"/>
    <sheet name="Kalos Powerplant" sheetId="22" state="hidden" r:id="rId11"/>
    <sheet name="Geosenge Town" sheetId="20" state="hidden" r:id="rId12"/>
    <sheet name="Dendemille Town" sheetId="18" state="hidden" r:id="rId13"/>
    <sheet name="Couriway Town" sheetId="16" state="hidden" r:id="rId14"/>
    <sheet name="Coumarine City" sheetId="15" state="hidden" r:id="rId15"/>
    <sheet name="Camphrier Town" sheetId="13" state="hidden" r:id="rId16"/>
    <sheet name="Anistar City" sheetId="5" state="hidden" r:id="rId17"/>
    <sheet name="Aquacorde Town" sheetId="6" state="hidden" r:id="rId18"/>
  </sheets>
  <definedNames>
    <definedName name="HabitatsPokemon">#REF!</definedName>
    <definedName name="KalosDexLocation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2" i="1" l="1"/>
  <c r="A31" i="1"/>
  <c r="N4" i="1"/>
  <c r="A33" i="1" l="1"/>
  <c r="A34" i="1" s="1"/>
  <c r="H1" i="1"/>
  <c r="V17" i="1"/>
  <c r="V18" i="1" s="1"/>
  <c r="Y17" i="1"/>
  <c r="X9" i="1"/>
  <c r="J6" i="1"/>
  <c r="K6" i="1" s="1"/>
  <c r="B34" i="1" l="1"/>
  <c r="B33" i="1"/>
  <c r="V19" i="1"/>
  <c r="V20" i="1" s="1"/>
  <c r="AB2" i="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5" i="11"/>
  <c r="V21" i="1" l="1"/>
  <c r="V22" i="1" s="1"/>
  <c r="A35" i="1"/>
  <c r="B35" i="1" s="1"/>
  <c r="AB26" i="1"/>
  <c r="AO26" i="1" s="1"/>
  <c r="BJ2" i="1"/>
  <c r="N6" i="1"/>
  <c r="A36" i="1" l="1"/>
  <c r="B36" i="1" s="1"/>
  <c r="AB1025" i="1"/>
  <c r="AO1025" i="1" s="1"/>
  <c r="AB1015" i="1"/>
  <c r="AO1015" i="1" s="1"/>
  <c r="AB1005" i="1"/>
  <c r="AO1005" i="1" s="1"/>
  <c r="AB995" i="1"/>
  <c r="AO995" i="1" s="1"/>
  <c r="AB985" i="1"/>
  <c r="AO985" i="1" s="1"/>
  <c r="AB975" i="1"/>
  <c r="AO975" i="1" s="1"/>
  <c r="AB965" i="1"/>
  <c r="AO965" i="1" s="1"/>
  <c r="AB959" i="1"/>
  <c r="AO959" i="1" s="1"/>
  <c r="AB958" i="1"/>
  <c r="AO958" i="1" s="1"/>
  <c r="AB957" i="1"/>
  <c r="AO957" i="1" s="1"/>
  <c r="AB956" i="1"/>
  <c r="AO956" i="1" s="1"/>
  <c r="AB955" i="1"/>
  <c r="AO955" i="1" s="1"/>
  <c r="AB954" i="1"/>
  <c r="AO954" i="1" s="1"/>
  <c r="AB953" i="1"/>
  <c r="AO953" i="1" s="1"/>
  <c r="AB952" i="1"/>
  <c r="AO952" i="1" s="1"/>
  <c r="AB951" i="1"/>
  <c r="AO951" i="1" s="1"/>
  <c r="AB950" i="1"/>
  <c r="AO950" i="1" s="1"/>
  <c r="AB945" i="1"/>
  <c r="AO945" i="1" s="1"/>
  <c r="AB935" i="1"/>
  <c r="AO935" i="1" s="1"/>
  <c r="AB925" i="1"/>
  <c r="AO925" i="1" s="1"/>
  <c r="AB915" i="1"/>
  <c r="AO915" i="1" s="1"/>
  <c r="AB905" i="1"/>
  <c r="AO905" i="1" s="1"/>
  <c r="AB895" i="1"/>
  <c r="AO895" i="1" s="1"/>
  <c r="AB885" i="1"/>
  <c r="AO885" i="1" s="1"/>
  <c r="AB875" i="1"/>
  <c r="AO875" i="1" s="1"/>
  <c r="AB865" i="1"/>
  <c r="AO865" i="1" s="1"/>
  <c r="AB859" i="1"/>
  <c r="AO859" i="1" s="1"/>
  <c r="AB858" i="1"/>
  <c r="AO858" i="1" s="1"/>
  <c r="AB857" i="1"/>
  <c r="AO857" i="1" s="1"/>
  <c r="AB856" i="1"/>
  <c r="AO856" i="1" s="1"/>
  <c r="AB855" i="1"/>
  <c r="AO855" i="1" s="1"/>
  <c r="AB854" i="1"/>
  <c r="AO854" i="1" s="1"/>
  <c r="AB853" i="1"/>
  <c r="AO853" i="1" s="1"/>
  <c r="AB852" i="1"/>
  <c r="AO852" i="1" s="1"/>
  <c r="AB851" i="1"/>
  <c r="AO851" i="1" s="1"/>
  <c r="AB850" i="1"/>
  <c r="AO850" i="1" s="1"/>
  <c r="AB845" i="1"/>
  <c r="AO845" i="1" s="1"/>
  <c r="AB835" i="1"/>
  <c r="AO835" i="1" s="1"/>
  <c r="AB825" i="1"/>
  <c r="AO825" i="1" s="1"/>
  <c r="AB815" i="1"/>
  <c r="AO815" i="1" s="1"/>
  <c r="AB805" i="1"/>
  <c r="AO805" i="1" s="1"/>
  <c r="AB795" i="1"/>
  <c r="AO795" i="1" s="1"/>
  <c r="AB785" i="1"/>
  <c r="AO785" i="1" s="1"/>
  <c r="AB775" i="1"/>
  <c r="AO775" i="1" s="1"/>
  <c r="AB765" i="1"/>
  <c r="AO765" i="1" s="1"/>
  <c r="AB759" i="1"/>
  <c r="AO759" i="1" s="1"/>
  <c r="AB758" i="1"/>
  <c r="AO758" i="1" s="1"/>
  <c r="AB757" i="1"/>
  <c r="AO757" i="1" s="1"/>
  <c r="AB756" i="1"/>
  <c r="AO756" i="1" s="1"/>
  <c r="AB755" i="1"/>
  <c r="AO755" i="1" s="1"/>
  <c r="AB754" i="1"/>
  <c r="AO754" i="1" s="1"/>
  <c r="AB753" i="1"/>
  <c r="AO753" i="1" s="1"/>
  <c r="AB752" i="1"/>
  <c r="AO752" i="1" s="1"/>
  <c r="AB751" i="1"/>
  <c r="AO751" i="1" s="1"/>
  <c r="AB750" i="1"/>
  <c r="AO750" i="1" s="1"/>
  <c r="AB745" i="1"/>
  <c r="AO745" i="1" s="1"/>
  <c r="AB735" i="1"/>
  <c r="AO735" i="1" s="1"/>
  <c r="AB725" i="1"/>
  <c r="AO725" i="1" s="1"/>
  <c r="AB715" i="1"/>
  <c r="AO715" i="1" s="1"/>
  <c r="AB705" i="1"/>
  <c r="AO705" i="1" s="1"/>
  <c r="AB695" i="1"/>
  <c r="AO695" i="1" s="1"/>
  <c r="AB685" i="1"/>
  <c r="AO685" i="1" s="1"/>
  <c r="AB675" i="1"/>
  <c r="AO675" i="1" s="1"/>
  <c r="AB665" i="1"/>
  <c r="AO665" i="1" s="1"/>
  <c r="AB659" i="1"/>
  <c r="AO659" i="1" s="1"/>
  <c r="AB658" i="1"/>
  <c r="AO658" i="1" s="1"/>
  <c r="AB657" i="1"/>
  <c r="AO657" i="1" s="1"/>
  <c r="AB656" i="1"/>
  <c r="AO656" i="1" s="1"/>
  <c r="AB655" i="1"/>
  <c r="AO655" i="1" s="1"/>
  <c r="AB654" i="1"/>
  <c r="AO654" i="1" s="1"/>
  <c r="AB653" i="1"/>
  <c r="AO653" i="1" s="1"/>
  <c r="AB652" i="1"/>
  <c r="AO652" i="1" s="1"/>
  <c r="AB651" i="1"/>
  <c r="AO651" i="1" s="1"/>
  <c r="AB650" i="1"/>
  <c r="AO650" i="1" s="1"/>
  <c r="AB645" i="1"/>
  <c r="AO645" i="1" s="1"/>
  <c r="AB635" i="1"/>
  <c r="AO635" i="1" s="1"/>
  <c r="AB625" i="1"/>
  <c r="AO625" i="1" s="1"/>
  <c r="AB615" i="1"/>
  <c r="AO615" i="1" s="1"/>
  <c r="AB605" i="1"/>
  <c r="AO605" i="1" s="1"/>
  <c r="AB599" i="1"/>
  <c r="AO599" i="1" s="1"/>
  <c r="AB598" i="1"/>
  <c r="AO598" i="1" s="1"/>
  <c r="AB597" i="1"/>
  <c r="AO597" i="1" s="1"/>
  <c r="AB596" i="1"/>
  <c r="AO596" i="1" s="1"/>
  <c r="AB595" i="1"/>
  <c r="AO595" i="1" s="1"/>
  <c r="AB594" i="1"/>
  <c r="AO594" i="1" s="1"/>
  <c r="AB593" i="1"/>
  <c r="AO593" i="1" s="1"/>
  <c r="AB592" i="1"/>
  <c r="AO592" i="1" s="1"/>
  <c r="AB591" i="1"/>
  <c r="AO591" i="1" s="1"/>
  <c r="AB590" i="1"/>
  <c r="AO590" i="1" s="1"/>
  <c r="AB589" i="1"/>
  <c r="AO589" i="1" s="1"/>
  <c r="AB588" i="1"/>
  <c r="AO588" i="1" s="1"/>
  <c r="AB587" i="1"/>
  <c r="AO587" i="1" s="1"/>
  <c r="AB586" i="1"/>
  <c r="AO586" i="1" s="1"/>
  <c r="AB585" i="1"/>
  <c r="AO585" i="1" s="1"/>
  <c r="AB584" i="1"/>
  <c r="AO584" i="1" s="1"/>
  <c r="AB583" i="1"/>
  <c r="AO583" i="1" s="1"/>
  <c r="AB582" i="1"/>
  <c r="AO582" i="1" s="1"/>
  <c r="AB581" i="1"/>
  <c r="AO581" i="1" s="1"/>
  <c r="AB580" i="1"/>
  <c r="AO580" i="1" s="1"/>
  <c r="AB579" i="1"/>
  <c r="AO579" i="1" s="1"/>
  <c r="AB578" i="1"/>
  <c r="AO578" i="1" s="1"/>
  <c r="AB577" i="1"/>
  <c r="AO577" i="1" s="1"/>
  <c r="AB576" i="1"/>
  <c r="AO576" i="1" s="1"/>
  <c r="AB575" i="1"/>
  <c r="AO575" i="1" s="1"/>
  <c r="AB574" i="1"/>
  <c r="AO574" i="1" s="1"/>
  <c r="AB573" i="1"/>
  <c r="AO573" i="1" s="1"/>
  <c r="AB572" i="1"/>
  <c r="AO572" i="1" s="1"/>
  <c r="AB571" i="1"/>
  <c r="AO571" i="1" s="1"/>
  <c r="AB570" i="1"/>
  <c r="AO570" i="1" s="1"/>
  <c r="AB569" i="1"/>
  <c r="AO569" i="1" s="1"/>
  <c r="AB568" i="1"/>
  <c r="AO568" i="1" s="1"/>
  <c r="AB567" i="1"/>
  <c r="AO567" i="1" s="1"/>
  <c r="AB566" i="1"/>
  <c r="AO566" i="1" s="1"/>
  <c r="AB565" i="1"/>
  <c r="AO565" i="1" s="1"/>
  <c r="AB564" i="1"/>
  <c r="AO564" i="1" s="1"/>
  <c r="AB563" i="1"/>
  <c r="AO563" i="1" s="1"/>
  <c r="AB562" i="1"/>
  <c r="AO562" i="1" s="1"/>
  <c r="AB561" i="1"/>
  <c r="AO561" i="1" s="1"/>
  <c r="AB560" i="1"/>
  <c r="AO560" i="1" s="1"/>
  <c r="AB559" i="1"/>
  <c r="AO559" i="1" s="1"/>
  <c r="AB558" i="1"/>
  <c r="AO558" i="1" s="1"/>
  <c r="AB557" i="1"/>
  <c r="AO557" i="1" s="1"/>
  <c r="AB556" i="1"/>
  <c r="AO556" i="1" s="1"/>
  <c r="AB555" i="1"/>
  <c r="AO555" i="1" s="1"/>
  <c r="AB554" i="1"/>
  <c r="AO554" i="1" s="1"/>
  <c r="AB553" i="1"/>
  <c r="AO553" i="1" s="1"/>
  <c r="AB552" i="1"/>
  <c r="AO552" i="1" s="1"/>
  <c r="AB551" i="1"/>
  <c r="AO551" i="1" s="1"/>
  <c r="AB550" i="1"/>
  <c r="AO550" i="1" s="1"/>
  <c r="AB549" i="1"/>
  <c r="AO549" i="1" s="1"/>
  <c r="AB548" i="1"/>
  <c r="AO548" i="1" s="1"/>
  <c r="AB547" i="1"/>
  <c r="AO547" i="1" s="1"/>
  <c r="AB546" i="1"/>
  <c r="AO546" i="1" s="1"/>
  <c r="AB545" i="1"/>
  <c r="AO545" i="1" s="1"/>
  <c r="AB544" i="1"/>
  <c r="AO544" i="1" s="1"/>
  <c r="AB543" i="1"/>
  <c r="AO543" i="1" s="1"/>
  <c r="AB542" i="1"/>
  <c r="AO542" i="1" s="1"/>
  <c r="AB541" i="1"/>
  <c r="AO541" i="1" s="1"/>
  <c r="AB540" i="1"/>
  <c r="AO540" i="1" s="1"/>
  <c r="AB539" i="1"/>
  <c r="AO539" i="1" s="1"/>
  <c r="AB538" i="1"/>
  <c r="AO538" i="1" s="1"/>
  <c r="AB537" i="1"/>
  <c r="AO537" i="1" s="1"/>
  <c r="AB536" i="1"/>
  <c r="AO536" i="1" s="1"/>
  <c r="AB535" i="1"/>
  <c r="AO535" i="1" s="1"/>
  <c r="AB534" i="1"/>
  <c r="AO534" i="1" s="1"/>
  <c r="AB533" i="1"/>
  <c r="AO533" i="1" s="1"/>
  <c r="AB532" i="1"/>
  <c r="AO532" i="1" s="1"/>
  <c r="AB531" i="1"/>
  <c r="AO531" i="1" s="1"/>
  <c r="AB530" i="1"/>
  <c r="AO530" i="1" s="1"/>
  <c r="AB529" i="1"/>
  <c r="AO529" i="1" s="1"/>
  <c r="AB528" i="1"/>
  <c r="AO528" i="1" s="1"/>
  <c r="AB527" i="1"/>
  <c r="AO527" i="1" s="1"/>
  <c r="AB526" i="1"/>
  <c r="AO526" i="1" s="1"/>
  <c r="AB525" i="1"/>
  <c r="AO525" i="1" s="1"/>
  <c r="AB524" i="1"/>
  <c r="AO524" i="1" s="1"/>
  <c r="AB523" i="1"/>
  <c r="AO523" i="1" s="1"/>
  <c r="AB522" i="1"/>
  <c r="AO522" i="1" s="1"/>
  <c r="AB521" i="1"/>
  <c r="AO521" i="1" s="1"/>
  <c r="AB520" i="1"/>
  <c r="AO520" i="1" s="1"/>
  <c r="AB519" i="1"/>
  <c r="AO519" i="1" s="1"/>
  <c r="AB518" i="1"/>
  <c r="AO518" i="1" s="1"/>
  <c r="AB517" i="1"/>
  <c r="AO517" i="1" s="1"/>
  <c r="AB516" i="1"/>
  <c r="AO516" i="1" s="1"/>
  <c r="AB515" i="1"/>
  <c r="AO515" i="1" s="1"/>
  <c r="AB514" i="1"/>
  <c r="AO514" i="1" s="1"/>
  <c r="AB513" i="1"/>
  <c r="AO513" i="1" s="1"/>
  <c r="AB512" i="1"/>
  <c r="AO512" i="1" s="1"/>
  <c r="AB511" i="1"/>
  <c r="AO511" i="1" s="1"/>
  <c r="AB510" i="1"/>
  <c r="AO510" i="1" s="1"/>
  <c r="AB509" i="1"/>
  <c r="AO509" i="1" s="1"/>
  <c r="AB508" i="1"/>
  <c r="AO508" i="1" s="1"/>
  <c r="AB507" i="1"/>
  <c r="AO507" i="1" s="1"/>
  <c r="AB506" i="1"/>
  <c r="AO506" i="1" s="1"/>
  <c r="AB505" i="1"/>
  <c r="AO505" i="1" s="1"/>
  <c r="AB504" i="1"/>
  <c r="AO504" i="1" s="1"/>
  <c r="AB503" i="1"/>
  <c r="AO503" i="1" s="1"/>
  <c r="AB502" i="1"/>
  <c r="AO502" i="1" s="1"/>
  <c r="AB501" i="1"/>
  <c r="AO501" i="1" s="1"/>
  <c r="AB500" i="1"/>
  <c r="AO500" i="1" s="1"/>
  <c r="AB495" i="1"/>
  <c r="AO495" i="1" s="1"/>
  <c r="AB485" i="1"/>
  <c r="AO485" i="1" s="1"/>
  <c r="AB475" i="1"/>
  <c r="AO475" i="1" s="1"/>
  <c r="AB465" i="1"/>
  <c r="AO465" i="1" s="1"/>
  <c r="AB459" i="1"/>
  <c r="AO459" i="1" s="1"/>
  <c r="AB458" i="1"/>
  <c r="AO458" i="1" s="1"/>
  <c r="AB457" i="1"/>
  <c r="AO457" i="1" s="1"/>
  <c r="AB456" i="1"/>
  <c r="AO456" i="1" s="1"/>
  <c r="AB455" i="1"/>
  <c r="AO455" i="1" s="1"/>
  <c r="AB454" i="1"/>
  <c r="AO454" i="1" s="1"/>
  <c r="AB453" i="1"/>
  <c r="AO453" i="1" s="1"/>
  <c r="AB452" i="1"/>
  <c r="AO452" i="1" s="1"/>
  <c r="AB451" i="1"/>
  <c r="AO451" i="1" s="1"/>
  <c r="AB450" i="1"/>
  <c r="AO450" i="1" s="1"/>
  <c r="AB445" i="1"/>
  <c r="AO445" i="1" s="1"/>
  <c r="AB435" i="1"/>
  <c r="AO435" i="1" s="1"/>
  <c r="AB425" i="1"/>
  <c r="AO425" i="1" s="1"/>
  <c r="AB415" i="1"/>
  <c r="AO415" i="1" s="1"/>
  <c r="AB405" i="1"/>
  <c r="AO405" i="1" s="1"/>
  <c r="AB395" i="1"/>
  <c r="AO395" i="1" s="1"/>
  <c r="AB385" i="1"/>
  <c r="AO385" i="1" s="1"/>
  <c r="AB375" i="1"/>
  <c r="AO375" i="1" s="1"/>
  <c r="AB365" i="1"/>
  <c r="AO365" i="1" s="1"/>
  <c r="AB359" i="1"/>
  <c r="AO359" i="1" s="1"/>
  <c r="AB358" i="1"/>
  <c r="AO358" i="1" s="1"/>
  <c r="AB357" i="1"/>
  <c r="AO357" i="1" s="1"/>
  <c r="AB356" i="1"/>
  <c r="AO356" i="1" s="1"/>
  <c r="AB355" i="1"/>
  <c r="AO355" i="1" s="1"/>
  <c r="AB354" i="1"/>
  <c r="AO354" i="1" s="1"/>
  <c r="AB353" i="1"/>
  <c r="AO353" i="1" s="1"/>
  <c r="AB352" i="1"/>
  <c r="AO352" i="1" s="1"/>
  <c r="AB351" i="1"/>
  <c r="AO351" i="1" s="1"/>
  <c r="AB350" i="1"/>
  <c r="AO350" i="1" s="1"/>
  <c r="AB345" i="1"/>
  <c r="AO345" i="1" s="1"/>
  <c r="AB335" i="1"/>
  <c r="AO335" i="1" s="1"/>
  <c r="AB325" i="1"/>
  <c r="AO325" i="1" s="1"/>
  <c r="AB315" i="1"/>
  <c r="AO315" i="1" s="1"/>
  <c r="AB305" i="1"/>
  <c r="AO305" i="1" s="1"/>
  <c r="AB295" i="1"/>
  <c r="AO295" i="1" s="1"/>
  <c r="AB285" i="1"/>
  <c r="AO285" i="1" s="1"/>
  <c r="AB275" i="1"/>
  <c r="AO275" i="1" s="1"/>
  <c r="AB265" i="1"/>
  <c r="AO265" i="1" s="1"/>
  <c r="AB259" i="1"/>
  <c r="AO259" i="1" s="1"/>
  <c r="AB258" i="1"/>
  <c r="AO258" i="1" s="1"/>
  <c r="AB257" i="1"/>
  <c r="AO257" i="1" s="1"/>
  <c r="AB256" i="1"/>
  <c r="AO256" i="1" s="1"/>
  <c r="AB255" i="1"/>
  <c r="AO255" i="1" s="1"/>
  <c r="AB254" i="1"/>
  <c r="AO254" i="1" s="1"/>
  <c r="AB253" i="1"/>
  <c r="AO253" i="1" s="1"/>
  <c r="AB252" i="1"/>
  <c r="AO252" i="1" s="1"/>
  <c r="AB251" i="1"/>
  <c r="AO251" i="1" s="1"/>
  <c r="AB250" i="1"/>
  <c r="AO250" i="1" s="1"/>
  <c r="AB245" i="1"/>
  <c r="AO245" i="1" s="1"/>
  <c r="AB235" i="1"/>
  <c r="AO235" i="1" s="1"/>
  <c r="AB225" i="1"/>
  <c r="AO225" i="1" s="1"/>
  <c r="AB215" i="1"/>
  <c r="AO215" i="1" s="1"/>
  <c r="AB205" i="1"/>
  <c r="AO205" i="1" s="1"/>
  <c r="AB195" i="1"/>
  <c r="AO195" i="1" s="1"/>
  <c r="AB185" i="1"/>
  <c r="AO185" i="1" s="1"/>
  <c r="AB175" i="1"/>
  <c r="AO175" i="1" s="1"/>
  <c r="AB165" i="1"/>
  <c r="AO165" i="1" s="1"/>
  <c r="AB159" i="1"/>
  <c r="AO159" i="1" s="1"/>
  <c r="AB158" i="1"/>
  <c r="AO158" i="1" s="1"/>
  <c r="AB157" i="1"/>
  <c r="AO157" i="1" s="1"/>
  <c r="AB156" i="1"/>
  <c r="AO156" i="1" s="1"/>
  <c r="AB155" i="1"/>
  <c r="AO155" i="1" s="1"/>
  <c r="AB154" i="1"/>
  <c r="AO154" i="1" s="1"/>
  <c r="AB153" i="1"/>
  <c r="AO153" i="1" s="1"/>
  <c r="AB152" i="1"/>
  <c r="AO152" i="1" s="1"/>
  <c r="AB151" i="1"/>
  <c r="AO151" i="1" s="1"/>
  <c r="AB150" i="1"/>
  <c r="AO150" i="1" s="1"/>
  <c r="AB145" i="1"/>
  <c r="AO145" i="1" s="1"/>
  <c r="AB135" i="1"/>
  <c r="AO135" i="1" s="1"/>
  <c r="BE133" i="1"/>
  <c r="BE132" i="1"/>
  <c r="BE131" i="1"/>
  <c r="BE130" i="1"/>
  <c r="BE129" i="1"/>
  <c r="BE128" i="1"/>
  <c r="BE127" i="1"/>
  <c r="BE126" i="1"/>
  <c r="BE125" i="1"/>
  <c r="AB125" i="1"/>
  <c r="AO125" i="1" s="1"/>
  <c r="BE124" i="1"/>
  <c r="BE123" i="1"/>
  <c r="BE122" i="1"/>
  <c r="BE121" i="1"/>
  <c r="BE120" i="1"/>
  <c r="BE119" i="1"/>
  <c r="BE118" i="1"/>
  <c r="BE117" i="1"/>
  <c r="BE116" i="1"/>
  <c r="BE115" i="1"/>
  <c r="AB115" i="1"/>
  <c r="AO115" i="1" s="1"/>
  <c r="BE114" i="1"/>
  <c r="BE113" i="1"/>
  <c r="BE112" i="1"/>
  <c r="BE111" i="1"/>
  <c r="BE110" i="1"/>
  <c r="BE109" i="1"/>
  <c r="BE108" i="1"/>
  <c r="BE107" i="1"/>
  <c r="BE106" i="1"/>
  <c r="BE105" i="1"/>
  <c r="AB105" i="1"/>
  <c r="AO105" i="1" s="1"/>
  <c r="BE104" i="1"/>
  <c r="BE103" i="1"/>
  <c r="BE102" i="1"/>
  <c r="BE101" i="1"/>
  <c r="BE100" i="1"/>
  <c r="BE99" i="1"/>
  <c r="BE98" i="1"/>
  <c r="BE97" i="1"/>
  <c r="BE96" i="1"/>
  <c r="BE95" i="1"/>
  <c r="AB95" i="1"/>
  <c r="AO95" i="1" s="1"/>
  <c r="BE94" i="1"/>
  <c r="BE93" i="1"/>
  <c r="BE92" i="1"/>
  <c r="BE91" i="1"/>
  <c r="BE90" i="1"/>
  <c r="BE89" i="1"/>
  <c r="BE88" i="1"/>
  <c r="BE87" i="1"/>
  <c r="BE86" i="1"/>
  <c r="BE85" i="1"/>
  <c r="AB85" i="1"/>
  <c r="AO85" i="1" s="1"/>
  <c r="BE84" i="1"/>
  <c r="BE83" i="1"/>
  <c r="BE82" i="1"/>
  <c r="BE81" i="1"/>
  <c r="BE80" i="1"/>
  <c r="BE79" i="1"/>
  <c r="BE78" i="1"/>
  <c r="BE77" i="1"/>
  <c r="BE76" i="1"/>
  <c r="BE75" i="1"/>
  <c r="AB75" i="1"/>
  <c r="AO75" i="1" s="1"/>
  <c r="BE74" i="1"/>
  <c r="BE73" i="1"/>
  <c r="BE72" i="1"/>
  <c r="BE71" i="1"/>
  <c r="BE70" i="1"/>
  <c r="BE69" i="1"/>
  <c r="BE68" i="1"/>
  <c r="BE67" i="1"/>
  <c r="BE66" i="1"/>
  <c r="BE65" i="1"/>
  <c r="AB65" i="1"/>
  <c r="AO65" i="1" s="1"/>
  <c r="BE64" i="1"/>
  <c r="BE63" i="1"/>
  <c r="BB63" i="1"/>
  <c r="BE62" i="1"/>
  <c r="BE61" i="1"/>
  <c r="BE60" i="1"/>
  <c r="BB60" i="1"/>
  <c r="BE59" i="1"/>
  <c r="BB59" i="1"/>
  <c r="AB59" i="1"/>
  <c r="AO59" i="1" s="1"/>
  <c r="BE58" i="1"/>
  <c r="BB58" i="1"/>
  <c r="AB58" i="1"/>
  <c r="AO58" i="1" s="1"/>
  <c r="BE57" i="1"/>
  <c r="BB57" i="1"/>
  <c r="AB57" i="1"/>
  <c r="AO57" i="1" s="1"/>
  <c r="BE56" i="1"/>
  <c r="BB56" i="1"/>
  <c r="AB56" i="1"/>
  <c r="AO56" i="1" s="1"/>
  <c r="BE55" i="1"/>
  <c r="BB55" i="1"/>
  <c r="AB55" i="1"/>
  <c r="AO55" i="1" s="1"/>
  <c r="BE54" i="1"/>
  <c r="BB54" i="1"/>
  <c r="AB54" i="1"/>
  <c r="AO54" i="1" s="1"/>
  <c r="BE53" i="1"/>
  <c r="BB53" i="1"/>
  <c r="AB53" i="1"/>
  <c r="AO53" i="1" s="1"/>
  <c r="BE52" i="1"/>
  <c r="BB52" i="1"/>
  <c r="AB52" i="1"/>
  <c r="AO52" i="1" s="1"/>
  <c r="BE51" i="1"/>
  <c r="BB51" i="1"/>
  <c r="AB51" i="1"/>
  <c r="AO51" i="1" s="1"/>
  <c r="BE50" i="1"/>
  <c r="BB50" i="1"/>
  <c r="AB50" i="1"/>
  <c r="BE49" i="1"/>
  <c r="BE48" i="1"/>
  <c r="BE47" i="1"/>
  <c r="BE46" i="1"/>
  <c r="BB46" i="1"/>
  <c r="BE45" i="1"/>
  <c r="BB45" i="1"/>
  <c r="AB45" i="1"/>
  <c r="AO45" i="1" s="1"/>
  <c r="BE44" i="1"/>
  <c r="BE43" i="1"/>
  <c r="BB43" i="1"/>
  <c r="BE42" i="1"/>
  <c r="BE41" i="1"/>
  <c r="BE40" i="1"/>
  <c r="BE39" i="1"/>
  <c r="BE38" i="1"/>
  <c r="BE37" i="1"/>
  <c r="BB37" i="1"/>
  <c r="BE36" i="1"/>
  <c r="BB36" i="1"/>
  <c r="BE35" i="1"/>
  <c r="BB35" i="1"/>
  <c r="AV35" i="1"/>
  <c r="AB35" i="1"/>
  <c r="AO35" i="1" s="1"/>
  <c r="BE34" i="1"/>
  <c r="BB34" i="1"/>
  <c r="AV34" i="1"/>
  <c r="BE33" i="1"/>
  <c r="BB33" i="1"/>
  <c r="AV33" i="1"/>
  <c r="BE32" i="1"/>
  <c r="BB32" i="1"/>
  <c r="AV32" i="1"/>
  <c r="BE31" i="1"/>
  <c r="BB31" i="1"/>
  <c r="AV31" i="1"/>
  <c r="BE30" i="1"/>
  <c r="BB30" i="1"/>
  <c r="AV30" i="1"/>
  <c r="BE29" i="1"/>
  <c r="BB29" i="1"/>
  <c r="AV29" i="1"/>
  <c r="BK28" i="1"/>
  <c r="BE28" i="1"/>
  <c r="BB28" i="1"/>
  <c r="AV28" i="1"/>
  <c r="BK27" i="1"/>
  <c r="BE27" i="1"/>
  <c r="AV27" i="1"/>
  <c r="BK26" i="1"/>
  <c r="BE26" i="1"/>
  <c r="BB26" i="1"/>
  <c r="AV26" i="1"/>
  <c r="BK25" i="1"/>
  <c r="BE25" i="1"/>
  <c r="BB25" i="1"/>
  <c r="AV25" i="1"/>
  <c r="AB25" i="1"/>
  <c r="AO25" i="1" s="1"/>
  <c r="BK24" i="1"/>
  <c r="BE24" i="1"/>
  <c r="AY24" i="1"/>
  <c r="AV24" i="1"/>
  <c r="BK23" i="1"/>
  <c r="BE23" i="1"/>
  <c r="BB23" i="1"/>
  <c r="AY23" i="1"/>
  <c r="AV23" i="1"/>
  <c r="BK22" i="1"/>
  <c r="BE22" i="1"/>
  <c r="AY22" i="1"/>
  <c r="AV22" i="1"/>
  <c r="BK21" i="1"/>
  <c r="BE21" i="1"/>
  <c r="AY21" i="1"/>
  <c r="AV21" i="1"/>
  <c r="BK20" i="1"/>
  <c r="BE20" i="1"/>
  <c r="AY20" i="1"/>
  <c r="AV20" i="1"/>
  <c r="BX19" i="1"/>
  <c r="BT19" i="1"/>
  <c r="BK19" i="1"/>
  <c r="BH19" i="1"/>
  <c r="BE19" i="1"/>
  <c r="AY19" i="1"/>
  <c r="AV19" i="1"/>
  <c r="BX18" i="1"/>
  <c r="BT18" i="1"/>
  <c r="BK18" i="1"/>
  <c r="BH18" i="1"/>
  <c r="BE18" i="1"/>
  <c r="AY18" i="1"/>
  <c r="AV18" i="1"/>
  <c r="CB17" i="1"/>
  <c r="BX17" i="1"/>
  <c r="BT17" i="1"/>
  <c r="BK17" i="1"/>
  <c r="BH17" i="1"/>
  <c r="BE17" i="1"/>
  <c r="AY17" i="1"/>
  <c r="AV17" i="1"/>
  <c r="CB16" i="1"/>
  <c r="BX16" i="1"/>
  <c r="BT16" i="1"/>
  <c r="BK16" i="1"/>
  <c r="BH16" i="1"/>
  <c r="BE16" i="1"/>
  <c r="BB16" i="1"/>
  <c r="AY16" i="1"/>
  <c r="AV16" i="1"/>
  <c r="CB15" i="1"/>
  <c r="BX15" i="1"/>
  <c r="BT15" i="1"/>
  <c r="BK15" i="1"/>
  <c r="BH15" i="1"/>
  <c r="BE15" i="1"/>
  <c r="BB15" i="1"/>
  <c r="AY15" i="1"/>
  <c r="AV15" i="1"/>
  <c r="AB15" i="1"/>
  <c r="AO15" i="1" s="1"/>
  <c r="CB14" i="1"/>
  <c r="BX14" i="1"/>
  <c r="BT14" i="1"/>
  <c r="BK14" i="1"/>
  <c r="BH14" i="1"/>
  <c r="BE14" i="1"/>
  <c r="AY14" i="1"/>
  <c r="AV14" i="1"/>
  <c r="AS14" i="1"/>
  <c r="CB13" i="1"/>
  <c r="BX13" i="1"/>
  <c r="BT13" i="1"/>
  <c r="BK13" i="1"/>
  <c r="BH13" i="1"/>
  <c r="BE13" i="1"/>
  <c r="BB13" i="1"/>
  <c r="AY13" i="1"/>
  <c r="AV13" i="1"/>
  <c r="CB12" i="1"/>
  <c r="BX12" i="1"/>
  <c r="BT12" i="1"/>
  <c r="BK12" i="1"/>
  <c r="BH12" i="1"/>
  <c r="BE12" i="1"/>
  <c r="AY12" i="1"/>
  <c r="AV12" i="1"/>
  <c r="CB11" i="1"/>
  <c r="BX11" i="1"/>
  <c r="BT11" i="1"/>
  <c r="BK11" i="1"/>
  <c r="BH11" i="1"/>
  <c r="BE11" i="1"/>
  <c r="AY11" i="1"/>
  <c r="AV11" i="1"/>
  <c r="CB10" i="1"/>
  <c r="BX10" i="1"/>
  <c r="BT10" i="1"/>
  <c r="BK10" i="1"/>
  <c r="BH10" i="1"/>
  <c r="BE10" i="1"/>
  <c r="AY10" i="1"/>
  <c r="AV10" i="1"/>
  <c r="CB9" i="1"/>
  <c r="BX9" i="1"/>
  <c r="BT9" i="1"/>
  <c r="BK9" i="1"/>
  <c r="BH9" i="1"/>
  <c r="BE9" i="1"/>
  <c r="AY9" i="1"/>
  <c r="AV9" i="1"/>
  <c r="CB8" i="1"/>
  <c r="BX8" i="1"/>
  <c r="BT8" i="1"/>
  <c r="BK8" i="1"/>
  <c r="BH8" i="1"/>
  <c r="BE8" i="1"/>
  <c r="AY8" i="1"/>
  <c r="AV8" i="1"/>
  <c r="CB7" i="1"/>
  <c r="BX7" i="1"/>
  <c r="BT7" i="1"/>
  <c r="BK7" i="1"/>
  <c r="BH7" i="1"/>
  <c r="BE7" i="1"/>
  <c r="AY7" i="1"/>
  <c r="AV7" i="1"/>
  <c r="CB6" i="1"/>
  <c r="BX6" i="1"/>
  <c r="BT6" i="1"/>
  <c r="BK6" i="1"/>
  <c r="BH6" i="1"/>
  <c r="BE6" i="1"/>
  <c r="AY6" i="1"/>
  <c r="AV6" i="1"/>
  <c r="CB5" i="1"/>
  <c r="BX5" i="1"/>
  <c r="BT5" i="1"/>
  <c r="BN5" i="1"/>
  <c r="BK5" i="1"/>
  <c r="BH5" i="1"/>
  <c r="BE5" i="1"/>
  <c r="BB5" i="1"/>
  <c r="AY5" i="1"/>
  <c r="AV5" i="1"/>
  <c r="AB5" i="1"/>
  <c r="AO5" i="1" s="1"/>
  <c r="CB4" i="1"/>
  <c r="BX4" i="1"/>
  <c r="BT4" i="1"/>
  <c r="BN4" i="1"/>
  <c r="BK4" i="1"/>
  <c r="BH4" i="1"/>
  <c r="BE4" i="1"/>
  <c r="AY4" i="1"/>
  <c r="AV4" i="1"/>
  <c r="CB3" i="1"/>
  <c r="BX3" i="1"/>
  <c r="BT3" i="1"/>
  <c r="BB3" i="1"/>
  <c r="AY3" i="1"/>
  <c r="AV3" i="1"/>
  <c r="CB2" i="1"/>
  <c r="BX2" i="1"/>
  <c r="BT2" i="1"/>
  <c r="BP2" i="1"/>
  <c r="BM2" i="1"/>
  <c r="BG2" i="1"/>
  <c r="BD2" i="1"/>
  <c r="AT4" i="1"/>
  <c r="AT5" i="1"/>
  <c r="AT6" i="1"/>
  <c r="AT7" i="1"/>
  <c r="AT3" i="1"/>
  <c r="Y19" i="1"/>
  <c r="Y20" i="1"/>
  <c r="Y18" i="1"/>
  <c r="Y21" i="1"/>
  <c r="Y22" i="1"/>
  <c r="X10" i="1"/>
  <c r="X11" i="1"/>
  <c r="X12" i="1"/>
  <c r="X13" i="1"/>
  <c r="X14" i="1"/>
  <c r="BB61" i="1"/>
  <c r="BB62" i="1"/>
  <c r="U17" i="1" l="1" a="1"/>
  <c r="U17" i="1" s="1"/>
  <c r="X18" i="1" a="1"/>
  <c r="X18" i="1" s="1"/>
  <c r="X20" i="1" a="1"/>
  <c r="X20" i="1" s="1"/>
  <c r="X21" i="1" a="1"/>
  <c r="X21" i="1" s="1"/>
  <c r="X19" i="1" a="1"/>
  <c r="X19" i="1" s="1"/>
  <c r="X22" i="1" a="1"/>
  <c r="X22" i="1" s="1"/>
  <c r="X17" i="1" a="1"/>
  <c r="X17" i="1" s="1"/>
  <c r="U18" i="1" a="1"/>
  <c r="U18" i="1" s="1"/>
  <c r="U20" i="1" a="1"/>
  <c r="U20" i="1" s="1"/>
  <c r="U21" i="1" a="1"/>
  <c r="U21" i="1" s="1"/>
  <c r="U22" i="1" a="1"/>
  <c r="U22" i="1" s="1"/>
  <c r="U19" i="1" a="1"/>
  <c r="U19" i="1" s="1"/>
  <c r="A37" i="1"/>
  <c r="B37" i="1" s="1"/>
  <c r="X50" i="1"/>
  <c r="AO50" i="1"/>
  <c r="Y23" i="1"/>
  <c r="AB3" i="1"/>
  <c r="AO3" i="1" s="1"/>
  <c r="BB4" i="1"/>
  <c r="BB6" i="1"/>
  <c r="BB7" i="1"/>
  <c r="BB8" i="1"/>
  <c r="BB9" i="1"/>
  <c r="BB10" i="1"/>
  <c r="BB11" i="1"/>
  <c r="BB12" i="1"/>
  <c r="BB14" i="1"/>
  <c r="BB17" i="1"/>
  <c r="BB18" i="1"/>
  <c r="BB19" i="1"/>
  <c r="BB20" i="1"/>
  <c r="BB21" i="1"/>
  <c r="BB22" i="1"/>
  <c r="BB24" i="1"/>
  <c r="BB27" i="1"/>
  <c r="BB38" i="1"/>
  <c r="BB39" i="1"/>
  <c r="BB40" i="1"/>
  <c r="BB41" i="1"/>
  <c r="BB42" i="1"/>
  <c r="BB44" i="1"/>
  <c r="BB47" i="1"/>
  <c r="BB48" i="1"/>
  <c r="BB49" i="1"/>
  <c r="AB160" i="1"/>
  <c r="AO160" i="1" s="1"/>
  <c r="AB161" i="1"/>
  <c r="AO161" i="1" s="1"/>
  <c r="AB162" i="1"/>
  <c r="AO162" i="1" s="1"/>
  <c r="AB163" i="1"/>
  <c r="AO163" i="1" s="1"/>
  <c r="AB164" i="1"/>
  <c r="AO164" i="1" s="1"/>
  <c r="AB166" i="1"/>
  <c r="AO166" i="1" s="1"/>
  <c r="AB167" i="1"/>
  <c r="AO167" i="1" s="1"/>
  <c r="AB168" i="1"/>
  <c r="AO168" i="1" s="1"/>
  <c r="AB169" i="1"/>
  <c r="AO169" i="1" s="1"/>
  <c r="AB170" i="1"/>
  <c r="AO170" i="1" s="1"/>
  <c r="AB171" i="1"/>
  <c r="AO171" i="1" s="1"/>
  <c r="AB172" i="1"/>
  <c r="AO172" i="1" s="1"/>
  <c r="AB173" i="1"/>
  <c r="AO173" i="1" s="1"/>
  <c r="AB174" i="1"/>
  <c r="AO174" i="1" s="1"/>
  <c r="AB176" i="1"/>
  <c r="AO176" i="1" s="1"/>
  <c r="AB177" i="1"/>
  <c r="AO177" i="1" s="1"/>
  <c r="AB178" i="1"/>
  <c r="AO178" i="1" s="1"/>
  <c r="AB179" i="1"/>
  <c r="AO179" i="1" s="1"/>
  <c r="AB180" i="1"/>
  <c r="AO180" i="1" s="1"/>
  <c r="AB181" i="1"/>
  <c r="AO181" i="1" s="1"/>
  <c r="AB182" i="1"/>
  <c r="AO182" i="1" s="1"/>
  <c r="AB183" i="1"/>
  <c r="AO183" i="1" s="1"/>
  <c r="AB184" i="1"/>
  <c r="AO184" i="1" s="1"/>
  <c r="AB186" i="1"/>
  <c r="AO186" i="1" s="1"/>
  <c r="AB187" i="1"/>
  <c r="AO187" i="1" s="1"/>
  <c r="AB188" i="1"/>
  <c r="AO188" i="1" s="1"/>
  <c r="AB189" i="1"/>
  <c r="AO189" i="1" s="1"/>
  <c r="AB190" i="1"/>
  <c r="AO190" i="1" s="1"/>
  <c r="AB191" i="1"/>
  <c r="AO191" i="1" s="1"/>
  <c r="AB192" i="1"/>
  <c r="AO192" i="1" s="1"/>
  <c r="AB193" i="1"/>
  <c r="AO193" i="1" s="1"/>
  <c r="AB194" i="1"/>
  <c r="AO194" i="1" s="1"/>
  <c r="AB196" i="1"/>
  <c r="AO196" i="1" s="1"/>
  <c r="AB197" i="1"/>
  <c r="AO197" i="1" s="1"/>
  <c r="AB198" i="1"/>
  <c r="AO198" i="1" s="1"/>
  <c r="AB199" i="1"/>
  <c r="AO199" i="1" s="1"/>
  <c r="AB200" i="1"/>
  <c r="AO200" i="1" s="1"/>
  <c r="AB201" i="1"/>
  <c r="AO201" i="1" s="1"/>
  <c r="AB202" i="1"/>
  <c r="AO202" i="1" s="1"/>
  <c r="AB203" i="1"/>
  <c r="AO203" i="1" s="1"/>
  <c r="AB204" i="1"/>
  <c r="AO204" i="1" s="1"/>
  <c r="AB206" i="1"/>
  <c r="AO206" i="1" s="1"/>
  <c r="AB207" i="1"/>
  <c r="AO207" i="1" s="1"/>
  <c r="AB208" i="1"/>
  <c r="AO208" i="1" s="1"/>
  <c r="AB209" i="1"/>
  <c r="AO209" i="1" s="1"/>
  <c r="AB210" i="1"/>
  <c r="AO210" i="1" s="1"/>
  <c r="AB211" i="1"/>
  <c r="AO211" i="1" s="1"/>
  <c r="AB212" i="1"/>
  <c r="AO212" i="1" s="1"/>
  <c r="AB213" i="1"/>
  <c r="AO213" i="1" s="1"/>
  <c r="AB214" i="1"/>
  <c r="AO214" i="1" s="1"/>
  <c r="AB216" i="1"/>
  <c r="AO216" i="1" s="1"/>
  <c r="AB217" i="1"/>
  <c r="AO217" i="1" s="1"/>
  <c r="AB218" i="1"/>
  <c r="AO218" i="1" s="1"/>
  <c r="AB219" i="1"/>
  <c r="AO219" i="1" s="1"/>
  <c r="AB220" i="1"/>
  <c r="AO220" i="1" s="1"/>
  <c r="AB221" i="1"/>
  <c r="AO221" i="1" s="1"/>
  <c r="AB222" i="1"/>
  <c r="AO222" i="1" s="1"/>
  <c r="AB223" i="1"/>
  <c r="AO223" i="1" s="1"/>
  <c r="AB224" i="1"/>
  <c r="AO224" i="1" s="1"/>
  <c r="AB226" i="1"/>
  <c r="AO226" i="1" s="1"/>
  <c r="AB227" i="1"/>
  <c r="AO227" i="1" s="1"/>
  <c r="AB228" i="1"/>
  <c r="AO228" i="1" s="1"/>
  <c r="AB229" i="1"/>
  <c r="AO229" i="1" s="1"/>
  <c r="AB230" i="1"/>
  <c r="AO230" i="1" s="1"/>
  <c r="AB231" i="1"/>
  <c r="AO231" i="1" s="1"/>
  <c r="AB232" i="1"/>
  <c r="AO232" i="1" s="1"/>
  <c r="AB233" i="1"/>
  <c r="AO233" i="1" s="1"/>
  <c r="AB234" i="1"/>
  <c r="AO234" i="1" s="1"/>
  <c r="AB236" i="1"/>
  <c r="AO236" i="1" s="1"/>
  <c r="AB237" i="1"/>
  <c r="AO237" i="1" s="1"/>
  <c r="AB238" i="1"/>
  <c r="AO238" i="1" s="1"/>
  <c r="AB239" i="1"/>
  <c r="AO239" i="1" s="1"/>
  <c r="AB240" i="1"/>
  <c r="AO240" i="1" s="1"/>
  <c r="AB241" i="1"/>
  <c r="AO241" i="1" s="1"/>
  <c r="AB242" i="1"/>
  <c r="AO242" i="1" s="1"/>
  <c r="AB243" i="1"/>
  <c r="AO243" i="1" s="1"/>
  <c r="AB244" i="1"/>
  <c r="AO244" i="1" s="1"/>
  <c r="AB246" i="1"/>
  <c r="AO246" i="1" s="1"/>
  <c r="AB247" i="1"/>
  <c r="AO247" i="1" s="1"/>
  <c r="AB248" i="1"/>
  <c r="AO248" i="1" s="1"/>
  <c r="AB249" i="1"/>
  <c r="AO249" i="1" s="1"/>
  <c r="AB260" i="1"/>
  <c r="AO260" i="1" s="1"/>
  <c r="AB261" i="1"/>
  <c r="AO261" i="1" s="1"/>
  <c r="AB262" i="1"/>
  <c r="AO262" i="1" s="1"/>
  <c r="AB263" i="1"/>
  <c r="AO263" i="1" s="1"/>
  <c r="AB264" i="1"/>
  <c r="AO264" i="1" s="1"/>
  <c r="AB266" i="1"/>
  <c r="AO266" i="1" s="1"/>
  <c r="AB267" i="1"/>
  <c r="AO267" i="1" s="1"/>
  <c r="AB268" i="1"/>
  <c r="AO268" i="1" s="1"/>
  <c r="AB269" i="1"/>
  <c r="AO269" i="1" s="1"/>
  <c r="AB270" i="1"/>
  <c r="AO270" i="1" s="1"/>
  <c r="AB271" i="1"/>
  <c r="AO271" i="1" s="1"/>
  <c r="AB272" i="1"/>
  <c r="AO272" i="1" s="1"/>
  <c r="AB273" i="1"/>
  <c r="AO273" i="1" s="1"/>
  <c r="AB274" i="1"/>
  <c r="AO274" i="1" s="1"/>
  <c r="AB276" i="1"/>
  <c r="AO276" i="1" s="1"/>
  <c r="AB277" i="1"/>
  <c r="AO277" i="1" s="1"/>
  <c r="AB278" i="1"/>
  <c r="AO278" i="1" s="1"/>
  <c r="AB279" i="1"/>
  <c r="AO279" i="1" s="1"/>
  <c r="AB280" i="1"/>
  <c r="AO280" i="1" s="1"/>
  <c r="AB281" i="1"/>
  <c r="AO281" i="1" s="1"/>
  <c r="AB282" i="1"/>
  <c r="AO282" i="1" s="1"/>
  <c r="AB283" i="1"/>
  <c r="AO283" i="1" s="1"/>
  <c r="AB284" i="1"/>
  <c r="AO284" i="1" s="1"/>
  <c r="AB286" i="1"/>
  <c r="AO286" i="1" s="1"/>
  <c r="AB287" i="1"/>
  <c r="AO287" i="1" s="1"/>
  <c r="AB288" i="1"/>
  <c r="AO288" i="1" s="1"/>
  <c r="AB289" i="1"/>
  <c r="AO289" i="1" s="1"/>
  <c r="AB290" i="1"/>
  <c r="AO290" i="1" s="1"/>
  <c r="AB291" i="1"/>
  <c r="AO291" i="1" s="1"/>
  <c r="AB292" i="1"/>
  <c r="AO292" i="1" s="1"/>
  <c r="AB293" i="1"/>
  <c r="AO293" i="1" s="1"/>
  <c r="AB294" i="1"/>
  <c r="AO294" i="1" s="1"/>
  <c r="AB296" i="1"/>
  <c r="AO296" i="1" s="1"/>
  <c r="AB297" i="1"/>
  <c r="AO297" i="1" s="1"/>
  <c r="AB298" i="1"/>
  <c r="AO298" i="1" s="1"/>
  <c r="AB299" i="1"/>
  <c r="AO299" i="1" s="1"/>
  <c r="AB300" i="1"/>
  <c r="AO300" i="1" s="1"/>
  <c r="AB301" i="1"/>
  <c r="AO301" i="1" s="1"/>
  <c r="AB302" i="1"/>
  <c r="AO302" i="1" s="1"/>
  <c r="AB303" i="1"/>
  <c r="AO303" i="1" s="1"/>
  <c r="AB304" i="1"/>
  <c r="AO304" i="1" s="1"/>
  <c r="AB306" i="1"/>
  <c r="AO306" i="1" s="1"/>
  <c r="AB307" i="1"/>
  <c r="AO307" i="1" s="1"/>
  <c r="AB308" i="1"/>
  <c r="AO308" i="1" s="1"/>
  <c r="AB309" i="1"/>
  <c r="AO309" i="1" s="1"/>
  <c r="AB310" i="1"/>
  <c r="AO310" i="1" s="1"/>
  <c r="AB311" i="1"/>
  <c r="AO311" i="1" s="1"/>
  <c r="AB312" i="1"/>
  <c r="AO312" i="1" s="1"/>
  <c r="AB313" i="1"/>
  <c r="AO313" i="1" s="1"/>
  <c r="AB314" i="1"/>
  <c r="AO314" i="1" s="1"/>
  <c r="AB316" i="1"/>
  <c r="AO316" i="1" s="1"/>
  <c r="AB317" i="1"/>
  <c r="AO317" i="1" s="1"/>
  <c r="AB318" i="1"/>
  <c r="AO318" i="1" s="1"/>
  <c r="AB319" i="1"/>
  <c r="AO319" i="1" s="1"/>
  <c r="AB320" i="1"/>
  <c r="AO320" i="1" s="1"/>
  <c r="AB321" i="1"/>
  <c r="AO321" i="1" s="1"/>
  <c r="AB322" i="1"/>
  <c r="AO322" i="1" s="1"/>
  <c r="AB323" i="1"/>
  <c r="AO323" i="1" s="1"/>
  <c r="AB324" i="1"/>
  <c r="AO324" i="1" s="1"/>
  <c r="AB326" i="1"/>
  <c r="AO326" i="1" s="1"/>
  <c r="AB327" i="1"/>
  <c r="AO327" i="1" s="1"/>
  <c r="AB328" i="1"/>
  <c r="AO328" i="1" s="1"/>
  <c r="AB329" i="1"/>
  <c r="AO329" i="1" s="1"/>
  <c r="AB330" i="1"/>
  <c r="AO330" i="1" s="1"/>
  <c r="AB331" i="1"/>
  <c r="AO331" i="1" s="1"/>
  <c r="AB332" i="1"/>
  <c r="AO332" i="1" s="1"/>
  <c r="AB333" i="1"/>
  <c r="AO333" i="1" s="1"/>
  <c r="AB334" i="1"/>
  <c r="AO334" i="1" s="1"/>
  <c r="AB336" i="1"/>
  <c r="AO336" i="1" s="1"/>
  <c r="AB337" i="1"/>
  <c r="AO337" i="1" s="1"/>
  <c r="AB338" i="1"/>
  <c r="AO338" i="1" s="1"/>
  <c r="AB339" i="1"/>
  <c r="AO339" i="1" s="1"/>
  <c r="AB340" i="1"/>
  <c r="AO340" i="1" s="1"/>
  <c r="AB341" i="1"/>
  <c r="AO341" i="1" s="1"/>
  <c r="AB342" i="1"/>
  <c r="AO342" i="1" s="1"/>
  <c r="AB343" i="1"/>
  <c r="AO343" i="1" s="1"/>
  <c r="AB344" i="1"/>
  <c r="AO344" i="1" s="1"/>
  <c r="AB346" i="1"/>
  <c r="AO346" i="1" s="1"/>
  <c r="AB347" i="1"/>
  <c r="AO347" i="1" s="1"/>
  <c r="AB348" i="1"/>
  <c r="AO348" i="1" s="1"/>
  <c r="AB349" i="1"/>
  <c r="AO349" i="1" s="1"/>
  <c r="AB360" i="1"/>
  <c r="AO360" i="1" s="1"/>
  <c r="AB361" i="1"/>
  <c r="AO361" i="1" s="1"/>
  <c r="AB362" i="1"/>
  <c r="AO362" i="1" s="1"/>
  <c r="AB363" i="1"/>
  <c r="AO363" i="1" s="1"/>
  <c r="AB364" i="1"/>
  <c r="AO364" i="1" s="1"/>
  <c r="AB366" i="1"/>
  <c r="AO366" i="1" s="1"/>
  <c r="AB367" i="1"/>
  <c r="AO367" i="1" s="1"/>
  <c r="AB368" i="1"/>
  <c r="AO368" i="1" s="1"/>
  <c r="AB369" i="1"/>
  <c r="AO369" i="1" s="1"/>
  <c r="AB370" i="1"/>
  <c r="AO370" i="1" s="1"/>
  <c r="AB371" i="1"/>
  <c r="AO371" i="1" s="1"/>
  <c r="AB372" i="1"/>
  <c r="AO372" i="1" s="1"/>
  <c r="AB373" i="1"/>
  <c r="AO373" i="1" s="1"/>
  <c r="AB374" i="1"/>
  <c r="AO374" i="1" s="1"/>
  <c r="AB376" i="1"/>
  <c r="AO376" i="1" s="1"/>
  <c r="AB377" i="1"/>
  <c r="AO377" i="1" s="1"/>
  <c r="AB378" i="1"/>
  <c r="AO378" i="1" s="1"/>
  <c r="AB379" i="1"/>
  <c r="AO379" i="1" s="1"/>
  <c r="AB380" i="1"/>
  <c r="AO380" i="1" s="1"/>
  <c r="AB381" i="1"/>
  <c r="AO381" i="1" s="1"/>
  <c r="AB382" i="1"/>
  <c r="AO382" i="1" s="1"/>
  <c r="AB383" i="1"/>
  <c r="AO383" i="1" s="1"/>
  <c r="AB384" i="1"/>
  <c r="AO384" i="1" s="1"/>
  <c r="AB386" i="1"/>
  <c r="AO386" i="1" s="1"/>
  <c r="AB387" i="1"/>
  <c r="AO387" i="1" s="1"/>
  <c r="AB388" i="1"/>
  <c r="AO388" i="1" s="1"/>
  <c r="AB389" i="1"/>
  <c r="AO389" i="1" s="1"/>
  <c r="AB390" i="1"/>
  <c r="AO390" i="1" s="1"/>
  <c r="AB391" i="1"/>
  <c r="AO391" i="1" s="1"/>
  <c r="AB392" i="1"/>
  <c r="AO392" i="1" s="1"/>
  <c r="AB393" i="1"/>
  <c r="AO393" i="1" s="1"/>
  <c r="AB394" i="1"/>
  <c r="AO394" i="1" s="1"/>
  <c r="AB396" i="1"/>
  <c r="AO396" i="1" s="1"/>
  <c r="AB397" i="1"/>
  <c r="AO397" i="1" s="1"/>
  <c r="AB398" i="1"/>
  <c r="AO398" i="1" s="1"/>
  <c r="AB399" i="1"/>
  <c r="AO399" i="1" s="1"/>
  <c r="AB400" i="1"/>
  <c r="AO400" i="1" s="1"/>
  <c r="AB401" i="1"/>
  <c r="AO401" i="1" s="1"/>
  <c r="AB402" i="1"/>
  <c r="AO402" i="1" s="1"/>
  <c r="AB403" i="1"/>
  <c r="AO403" i="1" s="1"/>
  <c r="AB404" i="1"/>
  <c r="AO404" i="1" s="1"/>
  <c r="AB406" i="1"/>
  <c r="AO406" i="1" s="1"/>
  <c r="AB407" i="1"/>
  <c r="AO407" i="1" s="1"/>
  <c r="AB408" i="1"/>
  <c r="AO408" i="1" s="1"/>
  <c r="AB409" i="1"/>
  <c r="AO409" i="1" s="1"/>
  <c r="AB410" i="1"/>
  <c r="AO410" i="1" s="1"/>
  <c r="AB411" i="1"/>
  <c r="AO411" i="1" s="1"/>
  <c r="AB412" i="1"/>
  <c r="AO412" i="1" s="1"/>
  <c r="AB413" i="1"/>
  <c r="AO413" i="1" s="1"/>
  <c r="AB414" i="1"/>
  <c r="AO414" i="1" s="1"/>
  <c r="AB416" i="1"/>
  <c r="AO416" i="1" s="1"/>
  <c r="AB417" i="1"/>
  <c r="AO417" i="1" s="1"/>
  <c r="AB418" i="1"/>
  <c r="AO418" i="1" s="1"/>
  <c r="AB419" i="1"/>
  <c r="AO419" i="1" s="1"/>
  <c r="AB420" i="1"/>
  <c r="AO420" i="1" s="1"/>
  <c r="AB421" i="1"/>
  <c r="AO421" i="1" s="1"/>
  <c r="AB422" i="1"/>
  <c r="AO422" i="1" s="1"/>
  <c r="AB423" i="1"/>
  <c r="AO423" i="1" s="1"/>
  <c r="AB424" i="1"/>
  <c r="AO424" i="1" s="1"/>
  <c r="AB426" i="1"/>
  <c r="AO426" i="1" s="1"/>
  <c r="AB427" i="1"/>
  <c r="AO427" i="1" s="1"/>
  <c r="AB428" i="1"/>
  <c r="AO428" i="1" s="1"/>
  <c r="AB429" i="1"/>
  <c r="AO429" i="1" s="1"/>
  <c r="AB430" i="1"/>
  <c r="AO430" i="1" s="1"/>
  <c r="AB431" i="1"/>
  <c r="AO431" i="1" s="1"/>
  <c r="AB432" i="1"/>
  <c r="AO432" i="1" s="1"/>
  <c r="AB433" i="1"/>
  <c r="AO433" i="1" s="1"/>
  <c r="AB434" i="1"/>
  <c r="AO434" i="1" s="1"/>
  <c r="AB436" i="1"/>
  <c r="AO436" i="1" s="1"/>
  <c r="AB437" i="1"/>
  <c r="AO437" i="1" s="1"/>
  <c r="AB438" i="1"/>
  <c r="AO438" i="1" s="1"/>
  <c r="AB439" i="1"/>
  <c r="AO439" i="1" s="1"/>
  <c r="AB440" i="1"/>
  <c r="AO440" i="1" s="1"/>
  <c r="AB441" i="1"/>
  <c r="AO441" i="1" s="1"/>
  <c r="AB442" i="1"/>
  <c r="AO442" i="1" s="1"/>
  <c r="AB443" i="1"/>
  <c r="AO443" i="1" s="1"/>
  <c r="AB444" i="1"/>
  <c r="AO444" i="1" s="1"/>
  <c r="AB446" i="1"/>
  <c r="AO446" i="1" s="1"/>
  <c r="AB447" i="1"/>
  <c r="AO447" i="1" s="1"/>
  <c r="AB448" i="1"/>
  <c r="AO448" i="1" s="1"/>
  <c r="AB449" i="1"/>
  <c r="AO449" i="1" s="1"/>
  <c r="AB460" i="1"/>
  <c r="AO460" i="1" s="1"/>
  <c r="AB461" i="1"/>
  <c r="AO461" i="1" s="1"/>
  <c r="AB462" i="1"/>
  <c r="AO462" i="1" s="1"/>
  <c r="AB463" i="1"/>
  <c r="AO463" i="1" s="1"/>
  <c r="AB464" i="1"/>
  <c r="AO464" i="1" s="1"/>
  <c r="AB466" i="1"/>
  <c r="AO466" i="1" s="1"/>
  <c r="AB467" i="1"/>
  <c r="AO467" i="1" s="1"/>
  <c r="AB468" i="1"/>
  <c r="AO468" i="1" s="1"/>
  <c r="AB469" i="1"/>
  <c r="AO469" i="1" s="1"/>
  <c r="AB470" i="1"/>
  <c r="AO470" i="1" s="1"/>
  <c r="AB471" i="1"/>
  <c r="AO471" i="1" s="1"/>
  <c r="AB472" i="1"/>
  <c r="AO472" i="1" s="1"/>
  <c r="AB473" i="1"/>
  <c r="AO473" i="1" s="1"/>
  <c r="AB474" i="1"/>
  <c r="AO474" i="1" s="1"/>
  <c r="AB476" i="1"/>
  <c r="AO476" i="1" s="1"/>
  <c r="AB477" i="1"/>
  <c r="AO477" i="1" s="1"/>
  <c r="AB478" i="1"/>
  <c r="AO478" i="1" s="1"/>
  <c r="AB479" i="1"/>
  <c r="AO479" i="1" s="1"/>
  <c r="AB480" i="1"/>
  <c r="AO480" i="1" s="1"/>
  <c r="AB481" i="1"/>
  <c r="AO481" i="1" s="1"/>
  <c r="AB482" i="1"/>
  <c r="AO482" i="1" s="1"/>
  <c r="AB483" i="1"/>
  <c r="AO483" i="1" s="1"/>
  <c r="AB484" i="1"/>
  <c r="AO484" i="1" s="1"/>
  <c r="AB486" i="1"/>
  <c r="AO486" i="1" s="1"/>
  <c r="AB487" i="1"/>
  <c r="AO487" i="1" s="1"/>
  <c r="AB488" i="1"/>
  <c r="AO488" i="1" s="1"/>
  <c r="AB489" i="1"/>
  <c r="AO489" i="1" s="1"/>
  <c r="AB490" i="1"/>
  <c r="AO490" i="1" s="1"/>
  <c r="AB491" i="1"/>
  <c r="AO491" i="1" s="1"/>
  <c r="AB492" i="1"/>
  <c r="AO492" i="1" s="1"/>
  <c r="AB493" i="1"/>
  <c r="AO493" i="1" s="1"/>
  <c r="AB494" i="1"/>
  <c r="AO494" i="1" s="1"/>
  <c r="AB496" i="1"/>
  <c r="AO496" i="1" s="1"/>
  <c r="AB497" i="1"/>
  <c r="AO497" i="1" s="1"/>
  <c r="AB498" i="1"/>
  <c r="AO498" i="1" s="1"/>
  <c r="AB499" i="1"/>
  <c r="AO499" i="1" s="1"/>
  <c r="AB600" i="1"/>
  <c r="AO600" i="1" s="1"/>
  <c r="AB601" i="1"/>
  <c r="AO601" i="1" s="1"/>
  <c r="AB602" i="1"/>
  <c r="AO602" i="1" s="1"/>
  <c r="AB603" i="1"/>
  <c r="AO603" i="1" s="1"/>
  <c r="AB604" i="1"/>
  <c r="AO604" i="1" s="1"/>
  <c r="AB606" i="1"/>
  <c r="AO606" i="1" s="1"/>
  <c r="AB607" i="1"/>
  <c r="AO607" i="1" s="1"/>
  <c r="AB608" i="1"/>
  <c r="AO608" i="1" s="1"/>
  <c r="AB609" i="1"/>
  <c r="AO609" i="1" s="1"/>
  <c r="AB610" i="1"/>
  <c r="AO610" i="1" s="1"/>
  <c r="AB611" i="1"/>
  <c r="AO611" i="1" s="1"/>
  <c r="AB612" i="1"/>
  <c r="AO612" i="1" s="1"/>
  <c r="AB613" i="1"/>
  <c r="AO613" i="1" s="1"/>
  <c r="AB614" i="1"/>
  <c r="AO614" i="1" s="1"/>
  <c r="AB616" i="1"/>
  <c r="AO616" i="1" s="1"/>
  <c r="AB617" i="1"/>
  <c r="AO617" i="1" s="1"/>
  <c r="AB618" i="1"/>
  <c r="AO618" i="1" s="1"/>
  <c r="AB619" i="1"/>
  <c r="AO619" i="1" s="1"/>
  <c r="AB620" i="1"/>
  <c r="AO620" i="1" s="1"/>
  <c r="AB621" i="1"/>
  <c r="AO621" i="1" s="1"/>
  <c r="AB622" i="1"/>
  <c r="AO622" i="1" s="1"/>
  <c r="AB623" i="1"/>
  <c r="AO623" i="1" s="1"/>
  <c r="AB624" i="1"/>
  <c r="AO624" i="1" s="1"/>
  <c r="AB626" i="1"/>
  <c r="AO626" i="1" s="1"/>
  <c r="AB627" i="1"/>
  <c r="AO627" i="1" s="1"/>
  <c r="AB628" i="1"/>
  <c r="AO628" i="1" s="1"/>
  <c r="AB629" i="1"/>
  <c r="AO629" i="1" s="1"/>
  <c r="AB630" i="1"/>
  <c r="AO630" i="1" s="1"/>
  <c r="AB631" i="1"/>
  <c r="AO631" i="1" s="1"/>
  <c r="AB632" i="1"/>
  <c r="AO632" i="1" s="1"/>
  <c r="AB633" i="1"/>
  <c r="AO633" i="1" s="1"/>
  <c r="AB634" i="1"/>
  <c r="AO634" i="1" s="1"/>
  <c r="AB636" i="1"/>
  <c r="AO636" i="1" s="1"/>
  <c r="AB637" i="1"/>
  <c r="AO637" i="1" s="1"/>
  <c r="AB638" i="1"/>
  <c r="AO638" i="1" s="1"/>
  <c r="AB639" i="1"/>
  <c r="AO639" i="1" s="1"/>
  <c r="AB640" i="1"/>
  <c r="AO640" i="1" s="1"/>
  <c r="AB641" i="1"/>
  <c r="AO641" i="1" s="1"/>
  <c r="AB642" i="1"/>
  <c r="AO642" i="1" s="1"/>
  <c r="AB643" i="1"/>
  <c r="AO643" i="1" s="1"/>
  <c r="AB644" i="1"/>
  <c r="AO644" i="1" s="1"/>
  <c r="AB646" i="1"/>
  <c r="AO646" i="1" s="1"/>
  <c r="AB647" i="1"/>
  <c r="AO647" i="1" s="1"/>
  <c r="AB648" i="1"/>
  <c r="AO648" i="1" s="1"/>
  <c r="AB649" i="1"/>
  <c r="AO649" i="1" s="1"/>
  <c r="AB660" i="1"/>
  <c r="AO660" i="1" s="1"/>
  <c r="AB661" i="1"/>
  <c r="AO661" i="1" s="1"/>
  <c r="AB662" i="1"/>
  <c r="AO662" i="1" s="1"/>
  <c r="AB663" i="1"/>
  <c r="AO663" i="1" s="1"/>
  <c r="AB664" i="1"/>
  <c r="AO664" i="1" s="1"/>
  <c r="AB666" i="1"/>
  <c r="AO666" i="1" s="1"/>
  <c r="AB667" i="1"/>
  <c r="AO667" i="1" s="1"/>
  <c r="AB668" i="1"/>
  <c r="AO668" i="1" s="1"/>
  <c r="AB669" i="1"/>
  <c r="AO669" i="1" s="1"/>
  <c r="AB670" i="1"/>
  <c r="AO670" i="1" s="1"/>
  <c r="AB671" i="1"/>
  <c r="AO671" i="1" s="1"/>
  <c r="AB672" i="1"/>
  <c r="AO672" i="1" s="1"/>
  <c r="AB673" i="1"/>
  <c r="AO673" i="1" s="1"/>
  <c r="AB674" i="1"/>
  <c r="AO674" i="1" s="1"/>
  <c r="AB676" i="1"/>
  <c r="AO676" i="1" s="1"/>
  <c r="AB677" i="1"/>
  <c r="AO677" i="1" s="1"/>
  <c r="AB678" i="1"/>
  <c r="AO678" i="1" s="1"/>
  <c r="AB679" i="1"/>
  <c r="AO679" i="1" s="1"/>
  <c r="AB680" i="1"/>
  <c r="AO680" i="1" s="1"/>
  <c r="AB681" i="1"/>
  <c r="AO681" i="1" s="1"/>
  <c r="AB682" i="1"/>
  <c r="AO682" i="1" s="1"/>
  <c r="AB683" i="1"/>
  <c r="AO683" i="1" s="1"/>
  <c r="AB684" i="1"/>
  <c r="AO684" i="1" s="1"/>
  <c r="AB686" i="1"/>
  <c r="AO686" i="1" s="1"/>
  <c r="AB687" i="1"/>
  <c r="AO687" i="1" s="1"/>
  <c r="AB688" i="1"/>
  <c r="AO688" i="1" s="1"/>
  <c r="AB689" i="1"/>
  <c r="AO689" i="1" s="1"/>
  <c r="AB690" i="1"/>
  <c r="AO690" i="1" s="1"/>
  <c r="AB691" i="1"/>
  <c r="AO691" i="1" s="1"/>
  <c r="AB692" i="1"/>
  <c r="AO692" i="1" s="1"/>
  <c r="AB693" i="1"/>
  <c r="AO693" i="1" s="1"/>
  <c r="AB694" i="1"/>
  <c r="AO694" i="1" s="1"/>
  <c r="AB696" i="1"/>
  <c r="AO696" i="1" s="1"/>
  <c r="AB697" i="1"/>
  <c r="AO697" i="1" s="1"/>
  <c r="AB698" i="1"/>
  <c r="AO698" i="1" s="1"/>
  <c r="AB699" i="1"/>
  <c r="AO699" i="1" s="1"/>
  <c r="AB700" i="1"/>
  <c r="AO700" i="1" s="1"/>
  <c r="AB701" i="1"/>
  <c r="AO701" i="1" s="1"/>
  <c r="AB702" i="1"/>
  <c r="AO702" i="1" s="1"/>
  <c r="AB703" i="1"/>
  <c r="AO703" i="1" s="1"/>
  <c r="AB704" i="1"/>
  <c r="AO704" i="1" s="1"/>
  <c r="AB706" i="1"/>
  <c r="AO706" i="1" s="1"/>
  <c r="AB707" i="1"/>
  <c r="AO707" i="1" s="1"/>
  <c r="AB708" i="1"/>
  <c r="AO708" i="1" s="1"/>
  <c r="AB709" i="1"/>
  <c r="AO709" i="1" s="1"/>
  <c r="AB710" i="1"/>
  <c r="AO710" i="1" s="1"/>
  <c r="AB711" i="1"/>
  <c r="AO711" i="1" s="1"/>
  <c r="AB712" i="1"/>
  <c r="AO712" i="1" s="1"/>
  <c r="AB713" i="1"/>
  <c r="AO713" i="1" s="1"/>
  <c r="AB714" i="1"/>
  <c r="AO714" i="1" s="1"/>
  <c r="AB716" i="1"/>
  <c r="AO716" i="1" s="1"/>
  <c r="AB717" i="1"/>
  <c r="AO717" i="1" s="1"/>
  <c r="AB718" i="1"/>
  <c r="AO718" i="1" s="1"/>
  <c r="AB719" i="1"/>
  <c r="AO719" i="1" s="1"/>
  <c r="AB720" i="1"/>
  <c r="AO720" i="1" s="1"/>
  <c r="AB721" i="1"/>
  <c r="AO721" i="1" s="1"/>
  <c r="AB722" i="1"/>
  <c r="AO722" i="1" s="1"/>
  <c r="AB723" i="1"/>
  <c r="AO723" i="1" s="1"/>
  <c r="AB724" i="1"/>
  <c r="AO724" i="1" s="1"/>
  <c r="AB726" i="1"/>
  <c r="AO726" i="1" s="1"/>
  <c r="AB727" i="1"/>
  <c r="AO727" i="1" s="1"/>
  <c r="AB728" i="1"/>
  <c r="AO728" i="1" s="1"/>
  <c r="AB729" i="1"/>
  <c r="AO729" i="1" s="1"/>
  <c r="AB730" i="1"/>
  <c r="AO730" i="1" s="1"/>
  <c r="AB731" i="1"/>
  <c r="AO731" i="1" s="1"/>
  <c r="AB732" i="1"/>
  <c r="AO732" i="1" s="1"/>
  <c r="AB733" i="1"/>
  <c r="AO733" i="1" s="1"/>
  <c r="AB734" i="1"/>
  <c r="AO734" i="1" s="1"/>
  <c r="AB736" i="1"/>
  <c r="AO736" i="1" s="1"/>
  <c r="AB737" i="1"/>
  <c r="AO737" i="1" s="1"/>
  <c r="AB738" i="1"/>
  <c r="AO738" i="1" s="1"/>
  <c r="AB739" i="1"/>
  <c r="AO739" i="1" s="1"/>
  <c r="AB740" i="1"/>
  <c r="AO740" i="1" s="1"/>
  <c r="AB741" i="1"/>
  <c r="AO741" i="1" s="1"/>
  <c r="AB742" i="1"/>
  <c r="AO742" i="1" s="1"/>
  <c r="AB743" i="1"/>
  <c r="AO743" i="1" s="1"/>
  <c r="AB744" i="1"/>
  <c r="AO744" i="1" s="1"/>
  <c r="AB746" i="1"/>
  <c r="AO746" i="1" s="1"/>
  <c r="AB747" i="1"/>
  <c r="AO747" i="1" s="1"/>
  <c r="AB748" i="1"/>
  <c r="AO748" i="1" s="1"/>
  <c r="AB749" i="1"/>
  <c r="AO749" i="1" s="1"/>
  <c r="AB760" i="1"/>
  <c r="AO760" i="1" s="1"/>
  <c r="AB761" i="1"/>
  <c r="AO761" i="1" s="1"/>
  <c r="AB762" i="1"/>
  <c r="AO762" i="1" s="1"/>
  <c r="AB763" i="1"/>
  <c r="AO763" i="1" s="1"/>
  <c r="AB764" i="1"/>
  <c r="AO764" i="1" s="1"/>
  <c r="AB766" i="1"/>
  <c r="AO766" i="1" s="1"/>
  <c r="AB767" i="1"/>
  <c r="AO767" i="1" s="1"/>
  <c r="AB768" i="1"/>
  <c r="AO768" i="1" s="1"/>
  <c r="AB769" i="1"/>
  <c r="AO769" i="1" s="1"/>
  <c r="AB770" i="1"/>
  <c r="AO770" i="1" s="1"/>
  <c r="AB771" i="1"/>
  <c r="AO771" i="1" s="1"/>
  <c r="AB772" i="1"/>
  <c r="AO772" i="1" s="1"/>
  <c r="AB773" i="1"/>
  <c r="AO773" i="1" s="1"/>
  <c r="AB774" i="1"/>
  <c r="AO774" i="1" s="1"/>
  <c r="AB776" i="1"/>
  <c r="AO776" i="1" s="1"/>
  <c r="AB777" i="1"/>
  <c r="AO777" i="1" s="1"/>
  <c r="AB778" i="1"/>
  <c r="AO778" i="1" s="1"/>
  <c r="AB779" i="1"/>
  <c r="AO779" i="1" s="1"/>
  <c r="AB780" i="1"/>
  <c r="AO780" i="1" s="1"/>
  <c r="AB781" i="1"/>
  <c r="AO781" i="1" s="1"/>
  <c r="AB782" i="1"/>
  <c r="AO782" i="1" s="1"/>
  <c r="AB783" i="1"/>
  <c r="AO783" i="1" s="1"/>
  <c r="AB784" i="1"/>
  <c r="AO784" i="1" s="1"/>
  <c r="AB786" i="1"/>
  <c r="AO786" i="1" s="1"/>
  <c r="AB787" i="1"/>
  <c r="AO787" i="1" s="1"/>
  <c r="AB788" i="1"/>
  <c r="AO788" i="1" s="1"/>
  <c r="AB789" i="1"/>
  <c r="AO789" i="1" s="1"/>
  <c r="AB790" i="1"/>
  <c r="AO790" i="1" s="1"/>
  <c r="AB791" i="1"/>
  <c r="AO791" i="1" s="1"/>
  <c r="AB792" i="1"/>
  <c r="AO792" i="1" s="1"/>
  <c r="AB793" i="1"/>
  <c r="AO793" i="1" s="1"/>
  <c r="AB794" i="1"/>
  <c r="AO794" i="1" s="1"/>
  <c r="AB796" i="1"/>
  <c r="AO796" i="1" s="1"/>
  <c r="AB797" i="1"/>
  <c r="AO797" i="1" s="1"/>
  <c r="AB798" i="1"/>
  <c r="AO798" i="1" s="1"/>
  <c r="AB799" i="1"/>
  <c r="AO799" i="1" s="1"/>
  <c r="AB800" i="1"/>
  <c r="AO800" i="1" s="1"/>
  <c r="AB801" i="1"/>
  <c r="AO801" i="1" s="1"/>
  <c r="AB802" i="1"/>
  <c r="AO802" i="1" s="1"/>
  <c r="AB803" i="1"/>
  <c r="AO803" i="1" s="1"/>
  <c r="AB804" i="1"/>
  <c r="AO804" i="1" s="1"/>
  <c r="AB806" i="1"/>
  <c r="AO806" i="1" s="1"/>
  <c r="AB807" i="1"/>
  <c r="AO807" i="1" s="1"/>
  <c r="AB808" i="1"/>
  <c r="AO808" i="1" s="1"/>
  <c r="AB809" i="1"/>
  <c r="AO809" i="1" s="1"/>
  <c r="AB810" i="1"/>
  <c r="AO810" i="1" s="1"/>
  <c r="AB811" i="1"/>
  <c r="AO811" i="1" s="1"/>
  <c r="AB812" i="1"/>
  <c r="AO812" i="1" s="1"/>
  <c r="AB813" i="1"/>
  <c r="AO813" i="1" s="1"/>
  <c r="AB814" i="1"/>
  <c r="AO814" i="1" s="1"/>
  <c r="AB816" i="1"/>
  <c r="AO816" i="1" s="1"/>
  <c r="AB817" i="1"/>
  <c r="AO817" i="1" s="1"/>
  <c r="AB818" i="1"/>
  <c r="AO818" i="1" s="1"/>
  <c r="AB819" i="1"/>
  <c r="AO819" i="1" s="1"/>
  <c r="AB820" i="1"/>
  <c r="AO820" i="1" s="1"/>
  <c r="AB821" i="1"/>
  <c r="AO821" i="1" s="1"/>
  <c r="AB822" i="1"/>
  <c r="AO822" i="1" s="1"/>
  <c r="AB823" i="1"/>
  <c r="AO823" i="1" s="1"/>
  <c r="AB824" i="1"/>
  <c r="AO824" i="1" s="1"/>
  <c r="AB826" i="1"/>
  <c r="AO826" i="1" s="1"/>
  <c r="AB827" i="1"/>
  <c r="AO827" i="1" s="1"/>
  <c r="AB828" i="1"/>
  <c r="AO828" i="1" s="1"/>
  <c r="AB829" i="1"/>
  <c r="AO829" i="1" s="1"/>
  <c r="AB830" i="1"/>
  <c r="AO830" i="1" s="1"/>
  <c r="AB831" i="1"/>
  <c r="AO831" i="1" s="1"/>
  <c r="AB832" i="1"/>
  <c r="AO832" i="1" s="1"/>
  <c r="AB833" i="1"/>
  <c r="AO833" i="1" s="1"/>
  <c r="AB834" i="1"/>
  <c r="AO834" i="1" s="1"/>
  <c r="AB836" i="1"/>
  <c r="AO836" i="1" s="1"/>
  <c r="AB837" i="1"/>
  <c r="AO837" i="1" s="1"/>
  <c r="AB838" i="1"/>
  <c r="AO838" i="1" s="1"/>
  <c r="AB839" i="1"/>
  <c r="AO839" i="1" s="1"/>
  <c r="AB840" i="1"/>
  <c r="AO840" i="1" s="1"/>
  <c r="AB841" i="1"/>
  <c r="AO841" i="1" s="1"/>
  <c r="AB842" i="1"/>
  <c r="AO842" i="1" s="1"/>
  <c r="AB843" i="1"/>
  <c r="AO843" i="1" s="1"/>
  <c r="AB844" i="1"/>
  <c r="AO844" i="1" s="1"/>
  <c r="AB846" i="1"/>
  <c r="AO846" i="1" s="1"/>
  <c r="AB847" i="1"/>
  <c r="AO847" i="1" s="1"/>
  <c r="AB848" i="1"/>
  <c r="AO848" i="1" s="1"/>
  <c r="AB849" i="1"/>
  <c r="AO849" i="1" s="1"/>
  <c r="AB860" i="1"/>
  <c r="AO860" i="1" s="1"/>
  <c r="AB861" i="1"/>
  <c r="AO861" i="1" s="1"/>
  <c r="AB862" i="1"/>
  <c r="AO862" i="1" s="1"/>
  <c r="AB863" i="1"/>
  <c r="AO863" i="1" s="1"/>
  <c r="AB864" i="1"/>
  <c r="AO864" i="1" s="1"/>
  <c r="AB866" i="1"/>
  <c r="AO866" i="1" s="1"/>
  <c r="AB867" i="1"/>
  <c r="AO867" i="1" s="1"/>
  <c r="AB868" i="1"/>
  <c r="AO868" i="1" s="1"/>
  <c r="AB869" i="1"/>
  <c r="AO869" i="1" s="1"/>
  <c r="AB870" i="1"/>
  <c r="AO870" i="1" s="1"/>
  <c r="AB871" i="1"/>
  <c r="AO871" i="1" s="1"/>
  <c r="AB872" i="1"/>
  <c r="AO872" i="1" s="1"/>
  <c r="AB873" i="1"/>
  <c r="AO873" i="1" s="1"/>
  <c r="AB874" i="1"/>
  <c r="AO874" i="1" s="1"/>
  <c r="AB876" i="1"/>
  <c r="AO876" i="1" s="1"/>
  <c r="AB877" i="1"/>
  <c r="AO877" i="1" s="1"/>
  <c r="AB878" i="1"/>
  <c r="AO878" i="1" s="1"/>
  <c r="AB879" i="1"/>
  <c r="AO879" i="1" s="1"/>
  <c r="AB880" i="1"/>
  <c r="AO880" i="1" s="1"/>
  <c r="AB881" i="1"/>
  <c r="AO881" i="1" s="1"/>
  <c r="AB882" i="1"/>
  <c r="AO882" i="1" s="1"/>
  <c r="AB883" i="1"/>
  <c r="AO883" i="1" s="1"/>
  <c r="AB884" i="1"/>
  <c r="AO884" i="1" s="1"/>
  <c r="AB886" i="1"/>
  <c r="AO886" i="1" s="1"/>
  <c r="AB887" i="1"/>
  <c r="AO887" i="1" s="1"/>
  <c r="AB888" i="1"/>
  <c r="AO888" i="1" s="1"/>
  <c r="AB889" i="1"/>
  <c r="AO889" i="1" s="1"/>
  <c r="AB890" i="1"/>
  <c r="AO890" i="1" s="1"/>
  <c r="AB891" i="1"/>
  <c r="AO891" i="1" s="1"/>
  <c r="AB892" i="1"/>
  <c r="AO892" i="1" s="1"/>
  <c r="AB893" i="1"/>
  <c r="AO893" i="1" s="1"/>
  <c r="AB894" i="1"/>
  <c r="AO894" i="1" s="1"/>
  <c r="AB896" i="1"/>
  <c r="AO896" i="1" s="1"/>
  <c r="AB897" i="1"/>
  <c r="AO897" i="1" s="1"/>
  <c r="AB898" i="1"/>
  <c r="AO898" i="1" s="1"/>
  <c r="AB899" i="1"/>
  <c r="AO899" i="1" s="1"/>
  <c r="AB900" i="1"/>
  <c r="AO900" i="1" s="1"/>
  <c r="AB901" i="1"/>
  <c r="AO901" i="1" s="1"/>
  <c r="AB902" i="1"/>
  <c r="AO902" i="1" s="1"/>
  <c r="AB903" i="1"/>
  <c r="AO903" i="1" s="1"/>
  <c r="AB904" i="1"/>
  <c r="AO904" i="1" s="1"/>
  <c r="AB906" i="1"/>
  <c r="AO906" i="1" s="1"/>
  <c r="AB907" i="1"/>
  <c r="AO907" i="1" s="1"/>
  <c r="AB908" i="1"/>
  <c r="AO908" i="1" s="1"/>
  <c r="AB909" i="1"/>
  <c r="AO909" i="1" s="1"/>
  <c r="AB910" i="1"/>
  <c r="AO910" i="1" s="1"/>
  <c r="AB911" i="1"/>
  <c r="AO911" i="1" s="1"/>
  <c r="AB912" i="1"/>
  <c r="AO912" i="1" s="1"/>
  <c r="AB913" i="1"/>
  <c r="AO913" i="1" s="1"/>
  <c r="AB914" i="1"/>
  <c r="AO914" i="1" s="1"/>
  <c r="AB916" i="1"/>
  <c r="AO916" i="1" s="1"/>
  <c r="AB917" i="1"/>
  <c r="AO917" i="1" s="1"/>
  <c r="AB918" i="1"/>
  <c r="AO918" i="1" s="1"/>
  <c r="AB919" i="1"/>
  <c r="AO919" i="1" s="1"/>
  <c r="AB920" i="1"/>
  <c r="AO920" i="1" s="1"/>
  <c r="AB921" i="1"/>
  <c r="AO921" i="1" s="1"/>
  <c r="AB922" i="1"/>
  <c r="AO922" i="1" s="1"/>
  <c r="AB923" i="1"/>
  <c r="AO923" i="1" s="1"/>
  <c r="AB924" i="1"/>
  <c r="AO924" i="1" s="1"/>
  <c r="AB926" i="1"/>
  <c r="AO926" i="1" s="1"/>
  <c r="AB927" i="1"/>
  <c r="AO927" i="1" s="1"/>
  <c r="AB928" i="1"/>
  <c r="AO928" i="1" s="1"/>
  <c r="AB929" i="1"/>
  <c r="AO929" i="1" s="1"/>
  <c r="AB930" i="1"/>
  <c r="AO930" i="1" s="1"/>
  <c r="AB931" i="1"/>
  <c r="AO931" i="1" s="1"/>
  <c r="AB932" i="1"/>
  <c r="AO932" i="1" s="1"/>
  <c r="AB933" i="1"/>
  <c r="AO933" i="1" s="1"/>
  <c r="AB934" i="1"/>
  <c r="AO934" i="1" s="1"/>
  <c r="AB936" i="1"/>
  <c r="AO936" i="1" s="1"/>
  <c r="AB937" i="1"/>
  <c r="AO937" i="1" s="1"/>
  <c r="AB938" i="1"/>
  <c r="AO938" i="1" s="1"/>
  <c r="AB939" i="1"/>
  <c r="AO939" i="1" s="1"/>
  <c r="AB940" i="1"/>
  <c r="AO940" i="1" s="1"/>
  <c r="AB941" i="1"/>
  <c r="AO941" i="1" s="1"/>
  <c r="AB942" i="1"/>
  <c r="AO942" i="1" s="1"/>
  <c r="AB943" i="1"/>
  <c r="AO943" i="1" s="1"/>
  <c r="AB944" i="1"/>
  <c r="AO944" i="1" s="1"/>
  <c r="AB946" i="1"/>
  <c r="AO946" i="1" s="1"/>
  <c r="AB947" i="1"/>
  <c r="AO947" i="1" s="1"/>
  <c r="AB948" i="1"/>
  <c r="AO948" i="1" s="1"/>
  <c r="AB949" i="1"/>
  <c r="AO949" i="1" s="1"/>
  <c r="AB960" i="1"/>
  <c r="AO960" i="1" s="1"/>
  <c r="AB961" i="1"/>
  <c r="AO961" i="1" s="1"/>
  <c r="AB962" i="1"/>
  <c r="AO962" i="1" s="1"/>
  <c r="AB963" i="1"/>
  <c r="AO963" i="1" s="1"/>
  <c r="AB964" i="1"/>
  <c r="AO964" i="1" s="1"/>
  <c r="AB966" i="1"/>
  <c r="AO966" i="1" s="1"/>
  <c r="AB967" i="1"/>
  <c r="AO967" i="1" s="1"/>
  <c r="AB968" i="1"/>
  <c r="AO968" i="1" s="1"/>
  <c r="AB969" i="1"/>
  <c r="AO969" i="1" s="1"/>
  <c r="AB970" i="1"/>
  <c r="AO970" i="1" s="1"/>
  <c r="AB971" i="1"/>
  <c r="AO971" i="1" s="1"/>
  <c r="AB972" i="1"/>
  <c r="AO972" i="1" s="1"/>
  <c r="AB973" i="1"/>
  <c r="AO973" i="1" s="1"/>
  <c r="AB974" i="1"/>
  <c r="AO974" i="1" s="1"/>
  <c r="AB976" i="1"/>
  <c r="AO976" i="1" s="1"/>
  <c r="AB977" i="1"/>
  <c r="AO977" i="1" s="1"/>
  <c r="AB978" i="1"/>
  <c r="AO978" i="1" s="1"/>
  <c r="AB979" i="1"/>
  <c r="AO979" i="1" s="1"/>
  <c r="AB980" i="1"/>
  <c r="AO980" i="1" s="1"/>
  <c r="AB981" i="1"/>
  <c r="AO981" i="1" s="1"/>
  <c r="AB982" i="1"/>
  <c r="AO982" i="1" s="1"/>
  <c r="AB983" i="1"/>
  <c r="AO983" i="1" s="1"/>
  <c r="AB984" i="1"/>
  <c r="AO984" i="1" s="1"/>
  <c r="AB986" i="1"/>
  <c r="AO986" i="1" s="1"/>
  <c r="AB987" i="1"/>
  <c r="AO987" i="1" s="1"/>
  <c r="AB988" i="1"/>
  <c r="AO988" i="1" s="1"/>
  <c r="AB989" i="1"/>
  <c r="AO989" i="1" s="1"/>
  <c r="AB990" i="1"/>
  <c r="AO990" i="1" s="1"/>
  <c r="AB991" i="1"/>
  <c r="AO991" i="1" s="1"/>
  <c r="AB992" i="1"/>
  <c r="AO992" i="1" s="1"/>
  <c r="AB993" i="1"/>
  <c r="AO993" i="1" s="1"/>
  <c r="AB994" i="1"/>
  <c r="AO994" i="1" s="1"/>
  <c r="AB996" i="1"/>
  <c r="AO996" i="1" s="1"/>
  <c r="AB997" i="1"/>
  <c r="AO997" i="1" s="1"/>
  <c r="AB998" i="1"/>
  <c r="AO998" i="1" s="1"/>
  <c r="AB999" i="1"/>
  <c r="AO999" i="1" s="1"/>
  <c r="AB1000" i="1"/>
  <c r="AO1000" i="1" s="1"/>
  <c r="AB1001" i="1"/>
  <c r="AO1001" i="1" s="1"/>
  <c r="AB1002" i="1"/>
  <c r="AO1002" i="1" s="1"/>
  <c r="AB1003" i="1"/>
  <c r="AO1003" i="1" s="1"/>
  <c r="AB1004" i="1"/>
  <c r="AO1004" i="1" s="1"/>
  <c r="AB1006" i="1"/>
  <c r="AO1006" i="1" s="1"/>
  <c r="AB1007" i="1"/>
  <c r="AO1007" i="1" s="1"/>
  <c r="AB1008" i="1"/>
  <c r="AO1008" i="1" s="1"/>
  <c r="AB1009" i="1"/>
  <c r="AO1009" i="1" s="1"/>
  <c r="AB1010" i="1"/>
  <c r="AO1010" i="1" s="1"/>
  <c r="AB1011" i="1"/>
  <c r="AO1011" i="1" s="1"/>
  <c r="AB1012" i="1"/>
  <c r="AO1012" i="1" s="1"/>
  <c r="AB1013" i="1"/>
  <c r="AO1013" i="1" s="1"/>
  <c r="AB1014" i="1"/>
  <c r="AO1014" i="1" s="1"/>
  <c r="AB1016" i="1"/>
  <c r="AO1016" i="1" s="1"/>
  <c r="AB1017" i="1"/>
  <c r="AO1017" i="1" s="1"/>
  <c r="AB1018" i="1"/>
  <c r="AO1018" i="1" s="1"/>
  <c r="AB1019" i="1"/>
  <c r="AO1019" i="1" s="1"/>
  <c r="AB1020" i="1"/>
  <c r="AO1020" i="1" s="1"/>
  <c r="AB1021" i="1"/>
  <c r="AO1021" i="1" s="1"/>
  <c r="AB1022" i="1"/>
  <c r="AO1022" i="1" s="1"/>
  <c r="AB1023" i="1"/>
  <c r="AO1023" i="1" s="1"/>
  <c r="AB1024" i="1"/>
  <c r="AO1024" i="1" s="1"/>
  <c r="AB4" i="1"/>
  <c r="AO4" i="1" s="1"/>
  <c r="AB6" i="1"/>
  <c r="AO6" i="1" s="1"/>
  <c r="AB7" i="1"/>
  <c r="AO7" i="1" s="1"/>
  <c r="AB8" i="1"/>
  <c r="AO8" i="1" s="1"/>
  <c r="AB9" i="1"/>
  <c r="AO9" i="1" s="1"/>
  <c r="AB10" i="1"/>
  <c r="AO10" i="1" s="1"/>
  <c r="AB11" i="1"/>
  <c r="AO11" i="1" s="1"/>
  <c r="AB12" i="1"/>
  <c r="AO12" i="1" s="1"/>
  <c r="AB13" i="1"/>
  <c r="AO13" i="1" s="1"/>
  <c r="AB14" i="1"/>
  <c r="AO14" i="1" s="1"/>
  <c r="AB16" i="1"/>
  <c r="AO16" i="1" s="1"/>
  <c r="AB17" i="1"/>
  <c r="AO17" i="1" s="1"/>
  <c r="AB18" i="1"/>
  <c r="AO18" i="1" s="1"/>
  <c r="AB19" i="1"/>
  <c r="AO19" i="1" s="1"/>
  <c r="AB20" i="1"/>
  <c r="AO20" i="1" s="1"/>
  <c r="AB21" i="1"/>
  <c r="AO21" i="1" s="1"/>
  <c r="AB22" i="1"/>
  <c r="AO22" i="1" s="1"/>
  <c r="AB23" i="1"/>
  <c r="AO23" i="1" s="1"/>
  <c r="AB24" i="1"/>
  <c r="AO24" i="1" s="1"/>
  <c r="AB27" i="1"/>
  <c r="AO27" i="1" s="1"/>
  <c r="AB28" i="1"/>
  <c r="AO28" i="1" s="1"/>
  <c r="AB29" i="1"/>
  <c r="AO29" i="1" s="1"/>
  <c r="AB30" i="1"/>
  <c r="AO30" i="1" s="1"/>
  <c r="AB31" i="1"/>
  <c r="AO31" i="1" s="1"/>
  <c r="AB32" i="1"/>
  <c r="AO32" i="1" s="1"/>
  <c r="AB33" i="1"/>
  <c r="AO33" i="1" s="1"/>
  <c r="AB34" i="1"/>
  <c r="AO34" i="1" s="1"/>
  <c r="AB36" i="1"/>
  <c r="AO36" i="1" s="1"/>
  <c r="AB37" i="1"/>
  <c r="AO37" i="1" s="1"/>
  <c r="AB38" i="1"/>
  <c r="AO38" i="1" s="1"/>
  <c r="AB39" i="1"/>
  <c r="AO39" i="1" s="1"/>
  <c r="AB40" i="1"/>
  <c r="AO40" i="1" s="1"/>
  <c r="AB41" i="1"/>
  <c r="AO41" i="1" s="1"/>
  <c r="AB42" i="1"/>
  <c r="AO42" i="1" s="1"/>
  <c r="AB43" i="1"/>
  <c r="AO43" i="1" s="1"/>
  <c r="AB44" i="1"/>
  <c r="AO44" i="1" s="1"/>
  <c r="AB46" i="1"/>
  <c r="AO46" i="1" s="1"/>
  <c r="AB47" i="1"/>
  <c r="AO47" i="1" s="1"/>
  <c r="AB48" i="1"/>
  <c r="AO48" i="1" s="1"/>
  <c r="AB49" i="1"/>
  <c r="AO49" i="1" s="1"/>
  <c r="AB60" i="1"/>
  <c r="AO60" i="1" s="1"/>
  <c r="AB61" i="1"/>
  <c r="AO61" i="1" s="1"/>
  <c r="AB62" i="1"/>
  <c r="AO62" i="1" s="1"/>
  <c r="AB63" i="1"/>
  <c r="AO63" i="1" s="1"/>
  <c r="AB64" i="1"/>
  <c r="AO64" i="1" s="1"/>
  <c r="AB66" i="1"/>
  <c r="AO66" i="1" s="1"/>
  <c r="AB67" i="1"/>
  <c r="AO67" i="1" s="1"/>
  <c r="AB68" i="1"/>
  <c r="AO68" i="1" s="1"/>
  <c r="AB69" i="1"/>
  <c r="AO69" i="1" s="1"/>
  <c r="AB70" i="1"/>
  <c r="AO70" i="1" s="1"/>
  <c r="AB71" i="1"/>
  <c r="AO71" i="1" s="1"/>
  <c r="AB72" i="1"/>
  <c r="AO72" i="1" s="1"/>
  <c r="AB73" i="1"/>
  <c r="AO73" i="1" s="1"/>
  <c r="AB74" i="1"/>
  <c r="AO74" i="1" s="1"/>
  <c r="AB76" i="1"/>
  <c r="AO76" i="1" s="1"/>
  <c r="AB77" i="1"/>
  <c r="AO77" i="1" s="1"/>
  <c r="AB78" i="1"/>
  <c r="AO78" i="1" s="1"/>
  <c r="AB79" i="1"/>
  <c r="AO79" i="1" s="1"/>
  <c r="AB80" i="1"/>
  <c r="AO80" i="1" s="1"/>
  <c r="AB81" i="1"/>
  <c r="AO81" i="1" s="1"/>
  <c r="AB82" i="1"/>
  <c r="AO82" i="1" s="1"/>
  <c r="AB83" i="1"/>
  <c r="AO83" i="1" s="1"/>
  <c r="AB84" i="1"/>
  <c r="AO84" i="1" s="1"/>
  <c r="AB86" i="1"/>
  <c r="AO86" i="1" s="1"/>
  <c r="AB87" i="1"/>
  <c r="AO87" i="1" s="1"/>
  <c r="AB88" i="1"/>
  <c r="AO88" i="1" s="1"/>
  <c r="AB89" i="1"/>
  <c r="AO89" i="1" s="1"/>
  <c r="AB90" i="1"/>
  <c r="AO90" i="1" s="1"/>
  <c r="AB91" i="1"/>
  <c r="AO91" i="1" s="1"/>
  <c r="AB92" i="1"/>
  <c r="AO92" i="1" s="1"/>
  <c r="AB93" i="1"/>
  <c r="AO93" i="1" s="1"/>
  <c r="AB94" i="1"/>
  <c r="AO94" i="1" s="1"/>
  <c r="AB96" i="1"/>
  <c r="AO96" i="1" s="1"/>
  <c r="AB97" i="1"/>
  <c r="AO97" i="1" s="1"/>
  <c r="AB98" i="1"/>
  <c r="AO98" i="1" s="1"/>
  <c r="AB99" i="1"/>
  <c r="AO99" i="1" s="1"/>
  <c r="AB100" i="1"/>
  <c r="AO100" i="1" s="1"/>
  <c r="AB101" i="1"/>
  <c r="AO101" i="1" s="1"/>
  <c r="AB102" i="1"/>
  <c r="AO102" i="1" s="1"/>
  <c r="AB103" i="1"/>
  <c r="AO103" i="1" s="1"/>
  <c r="AB104" i="1"/>
  <c r="AO104" i="1" s="1"/>
  <c r="AB106" i="1"/>
  <c r="AO106" i="1" s="1"/>
  <c r="AB107" i="1"/>
  <c r="AO107" i="1" s="1"/>
  <c r="AB108" i="1"/>
  <c r="AO108" i="1" s="1"/>
  <c r="AB109" i="1"/>
  <c r="AO109" i="1" s="1"/>
  <c r="AB110" i="1"/>
  <c r="AB111" i="1"/>
  <c r="AO111" i="1" s="1"/>
  <c r="AB112" i="1"/>
  <c r="AO112" i="1" s="1"/>
  <c r="AB113" i="1"/>
  <c r="AO113" i="1" s="1"/>
  <c r="AB114" i="1"/>
  <c r="AO114" i="1" s="1"/>
  <c r="AB116" i="1"/>
  <c r="AO116" i="1" s="1"/>
  <c r="AB117" i="1"/>
  <c r="AO117" i="1" s="1"/>
  <c r="AB118" i="1"/>
  <c r="AO118" i="1" s="1"/>
  <c r="AB119" i="1"/>
  <c r="AO119" i="1" s="1"/>
  <c r="AB120" i="1"/>
  <c r="AO120" i="1" s="1"/>
  <c r="AB121" i="1"/>
  <c r="AO121" i="1" s="1"/>
  <c r="AB122" i="1"/>
  <c r="AO122" i="1" s="1"/>
  <c r="AB123" i="1"/>
  <c r="AO123" i="1" s="1"/>
  <c r="AB124" i="1"/>
  <c r="AO124" i="1" s="1"/>
  <c r="AB126" i="1"/>
  <c r="AO126" i="1" s="1"/>
  <c r="AB127" i="1"/>
  <c r="AO127" i="1" s="1"/>
  <c r="AB128" i="1"/>
  <c r="AO128" i="1" s="1"/>
  <c r="AB129" i="1"/>
  <c r="AO129" i="1" s="1"/>
  <c r="AB130" i="1"/>
  <c r="AO130" i="1" s="1"/>
  <c r="AB131" i="1"/>
  <c r="AO131" i="1" s="1"/>
  <c r="AB132" i="1"/>
  <c r="AO132" i="1" s="1"/>
  <c r="AB133" i="1"/>
  <c r="AO133" i="1" s="1"/>
  <c r="AB134" i="1"/>
  <c r="AO134" i="1" s="1"/>
  <c r="AB136" i="1"/>
  <c r="AO136" i="1" s="1"/>
  <c r="AB137" i="1"/>
  <c r="AO137" i="1" s="1"/>
  <c r="AB138" i="1"/>
  <c r="AO138" i="1" s="1"/>
  <c r="AB139" i="1"/>
  <c r="AO139" i="1" s="1"/>
  <c r="AB140" i="1"/>
  <c r="AO140" i="1" s="1"/>
  <c r="AB141" i="1"/>
  <c r="AO141" i="1" s="1"/>
  <c r="AB142" i="1"/>
  <c r="AO142" i="1" s="1"/>
  <c r="AB143" i="1"/>
  <c r="AO143" i="1" s="1"/>
  <c r="AB144" i="1"/>
  <c r="AO144" i="1" s="1"/>
  <c r="AB146" i="1"/>
  <c r="AO146" i="1" s="1"/>
  <c r="AB147" i="1"/>
  <c r="AO147" i="1" s="1"/>
  <c r="AB148" i="1"/>
  <c r="AO148" i="1" s="1"/>
  <c r="AB149" i="1"/>
  <c r="AO149" i="1" s="1"/>
  <c r="A38" i="1" l="1"/>
  <c r="AO110" i="1"/>
  <c r="B38" i="1" l="1"/>
  <c r="A39" i="1"/>
  <c r="B39" i="1" s="1"/>
  <c r="A40" i="1" l="1"/>
  <c r="B40" i="1" s="1"/>
  <c r="A41" i="1" l="1"/>
  <c r="A42" i="1" l="1"/>
  <c r="B41" i="1"/>
  <c r="A43" i="1" l="1"/>
  <c r="B42" i="1"/>
  <c r="A44" i="1" l="1"/>
  <c r="B43" i="1"/>
  <c r="A45" i="1" l="1"/>
  <c r="B44" i="1"/>
  <c r="A46" i="1" l="1"/>
  <c r="B45" i="1"/>
  <c r="A47" i="1" l="1"/>
  <c r="B46" i="1"/>
  <c r="A48" i="1" l="1"/>
  <c r="B47" i="1"/>
  <c r="A49" i="1" l="1"/>
  <c r="B48" i="1"/>
  <c r="A50" i="1" l="1"/>
  <c r="B49" i="1"/>
  <c r="B50" i="1" l="1"/>
  <c r="J1" i="1" s="1" a="1"/>
  <c r="J1" i="1" s="1"/>
  <c r="H6" i="1" s="1"/>
  <c r="L6" i="1" s="1"/>
  <c r="I6" i="1" l="1"/>
  <c r="M6" i="1" l="1"/>
  <c r="M10" i="1" s="1"/>
  <c r="M13" i="1" l="1"/>
  <c r="M12" i="1"/>
  <c r="M14" i="1"/>
  <c r="M11" i="1"/>
  <c r="M9" i="1"/>
  <c r="V2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<sst xmlns="http://schemas.openxmlformats.org/spreadsheetml/2006/main" count="2494" uniqueCount="1491">
  <si>
    <t>Nature</t>
  </si>
  <si>
    <t>Hardy</t>
  </si>
  <si>
    <t>Lonely</t>
  </si>
  <si>
    <t>Brave</t>
  </si>
  <si>
    <t>Adamant</t>
  </si>
  <si>
    <t>Naughty</t>
  </si>
  <si>
    <t>Docile</t>
  </si>
  <si>
    <t>Bold</t>
  </si>
  <si>
    <t>Relaxed</t>
  </si>
  <si>
    <t>Impish</t>
  </si>
  <si>
    <t>Lax</t>
  </si>
  <si>
    <t>Serious</t>
  </si>
  <si>
    <t>Timid</t>
  </si>
  <si>
    <t>Hasty</t>
  </si>
  <si>
    <t>Jolly</t>
  </si>
  <si>
    <t>Naive</t>
  </si>
  <si>
    <t>Bashful</t>
  </si>
  <si>
    <t>Modest</t>
  </si>
  <si>
    <t>Mild</t>
  </si>
  <si>
    <t>Quiet</t>
  </si>
  <si>
    <t>Rash</t>
  </si>
  <si>
    <t>Quirky</t>
  </si>
  <si>
    <t>Calm</t>
  </si>
  <si>
    <t>Gentle</t>
  </si>
  <si>
    <t>Sassy</t>
  </si>
  <si>
    <t>Careful</t>
  </si>
  <si>
    <t>Resistente</t>
  </si>
  <si>
    <t>Solitário</t>
  </si>
  <si>
    <t>Valente</t>
  </si>
  <si>
    <t>Inflexivel</t>
  </si>
  <si>
    <t>Desobediente</t>
  </si>
  <si>
    <t>Dócil</t>
  </si>
  <si>
    <t>Corajoso</t>
  </si>
  <si>
    <t>Relaxado</t>
  </si>
  <si>
    <t>Travesso</t>
  </si>
  <si>
    <t>Descuidado</t>
  </si>
  <si>
    <t>Sério</t>
  </si>
  <si>
    <t>Tímido</t>
  </si>
  <si>
    <t>Apressado</t>
  </si>
  <si>
    <t>Alegre</t>
  </si>
  <si>
    <t>Ingênuo</t>
  </si>
  <si>
    <t>Reservado</t>
  </si>
  <si>
    <t>Modesto</t>
  </si>
  <si>
    <t>Suave</t>
  </si>
  <si>
    <t>Quieto</t>
  </si>
  <si>
    <t>Precipitado</t>
  </si>
  <si>
    <t>Peculiar</t>
  </si>
  <si>
    <t>Calmo</t>
  </si>
  <si>
    <t>Gentil</t>
  </si>
  <si>
    <t>Atrevido</t>
  </si>
  <si>
    <t>Cuidadoso</t>
  </si>
  <si>
    <t>Tradução</t>
  </si>
  <si>
    <t>Gênero</t>
  </si>
  <si>
    <t>código</t>
  </si>
  <si>
    <t>Bulbasaur</t>
  </si>
  <si>
    <t>Ivysaur</t>
  </si>
  <si>
    <t>Venusaur</t>
  </si>
  <si>
    <t>Charmander</t>
  </si>
  <si>
    <t>Charmeleon</t>
  </si>
  <si>
    <t>Charizard</t>
  </si>
  <si>
    <t>Squirtle</t>
  </si>
  <si>
    <t>Wartortle</t>
  </si>
  <si>
    <t>Blastoise</t>
  </si>
  <si>
    <t>Caterpie</t>
  </si>
  <si>
    <t>Metapod</t>
  </si>
  <si>
    <t>Butterfree</t>
  </si>
  <si>
    <t>Weedle</t>
  </si>
  <si>
    <t>Kakuna</t>
  </si>
  <si>
    <t>Beedrill</t>
  </si>
  <si>
    <t>Pidgey</t>
  </si>
  <si>
    <t>Pidgeotto</t>
  </si>
  <si>
    <t>Pidgeot</t>
  </si>
  <si>
    <t>Rattata</t>
  </si>
  <si>
    <t>Raticate</t>
  </si>
  <si>
    <t>Spearow</t>
  </si>
  <si>
    <t>Fearow</t>
  </si>
  <si>
    <t>Ekans</t>
  </si>
  <si>
    <t>Arbok</t>
  </si>
  <si>
    <t>Pikachu</t>
  </si>
  <si>
    <t>Raichu</t>
  </si>
  <si>
    <t>Sandshrew</t>
  </si>
  <si>
    <t>Sandslash</t>
  </si>
  <si>
    <t>Nidorina</t>
  </si>
  <si>
    <t>Nidoqueen</t>
  </si>
  <si>
    <t>Nidorino</t>
  </si>
  <si>
    <t>Nidoking</t>
  </si>
  <si>
    <t>Clefairy</t>
  </si>
  <si>
    <t>Clefable</t>
  </si>
  <si>
    <t>Vulpix</t>
  </si>
  <si>
    <t>Ninetales</t>
  </si>
  <si>
    <t>Jigglypuff</t>
  </si>
  <si>
    <t>Wigglytuff</t>
  </si>
  <si>
    <t>Zubat</t>
  </si>
  <si>
    <t>Golbat</t>
  </si>
  <si>
    <t>Oddish</t>
  </si>
  <si>
    <t>Gloom</t>
  </si>
  <si>
    <t>Vileplume</t>
  </si>
  <si>
    <t>Paras</t>
  </si>
  <si>
    <t>Parasect</t>
  </si>
  <si>
    <t>Venonat</t>
  </si>
  <si>
    <t>Venomoth</t>
  </si>
  <si>
    <t>Diglett</t>
  </si>
  <si>
    <t>Dugtrio</t>
  </si>
  <si>
    <t>Meowth</t>
  </si>
  <si>
    <t>Persian</t>
  </si>
  <si>
    <t>Psyduck</t>
  </si>
  <si>
    <t>Golduck</t>
  </si>
  <si>
    <t>Mankey</t>
  </si>
  <si>
    <t>Primeape</t>
  </si>
  <si>
    <t>Growlithe</t>
  </si>
  <si>
    <t>Arcanine</t>
  </si>
  <si>
    <t>Poliwag</t>
  </si>
  <si>
    <t>Poliwhirl</t>
  </si>
  <si>
    <t>Poliwrath</t>
  </si>
  <si>
    <t>Abra</t>
  </si>
  <si>
    <t>Kadabra</t>
  </si>
  <si>
    <t>Alakazam</t>
  </si>
  <si>
    <t>Machop</t>
  </si>
  <si>
    <t>Machoke</t>
  </si>
  <si>
    <t>Machamp</t>
  </si>
  <si>
    <t>Bellsprout</t>
  </si>
  <si>
    <t>Weepinbell</t>
  </si>
  <si>
    <t>Victreebel</t>
  </si>
  <si>
    <t>Tentacool</t>
  </si>
  <si>
    <t>Tentacruel</t>
  </si>
  <si>
    <t>Geodude</t>
  </si>
  <si>
    <t>Graveler</t>
  </si>
  <si>
    <t>Golem</t>
  </si>
  <si>
    <t>Ponyta</t>
  </si>
  <si>
    <t>Rapidash</t>
  </si>
  <si>
    <t>Slowpoke</t>
  </si>
  <si>
    <t>Slowbro</t>
  </si>
  <si>
    <t>Magnemite</t>
  </si>
  <si>
    <t>Magneton</t>
  </si>
  <si>
    <t>Farfetch'd</t>
  </si>
  <si>
    <t>Doduo</t>
  </si>
  <si>
    <t>Dodrio</t>
  </si>
  <si>
    <t>Seel</t>
  </si>
  <si>
    <t>Dewgong</t>
  </si>
  <si>
    <t>Grimer</t>
  </si>
  <si>
    <t>Muk</t>
  </si>
  <si>
    <t>Shellder</t>
  </si>
  <si>
    <t>Cloyster</t>
  </si>
  <si>
    <t>Gastly</t>
  </si>
  <si>
    <t>Haunter</t>
  </si>
  <si>
    <t>Gengar</t>
  </si>
  <si>
    <t>Onix</t>
  </si>
  <si>
    <t>Drowzee</t>
  </si>
  <si>
    <t>Hypno</t>
  </si>
  <si>
    <t>Krabby</t>
  </si>
  <si>
    <t>Kingler</t>
  </si>
  <si>
    <t>Voltorb</t>
  </si>
  <si>
    <t>Electrode</t>
  </si>
  <si>
    <t>Exeggcute</t>
  </si>
  <si>
    <t>Exeggutor</t>
  </si>
  <si>
    <t>Cubone</t>
  </si>
  <si>
    <t>Marowak</t>
  </si>
  <si>
    <t>Hitmonlee</t>
  </si>
  <si>
    <t>Hitmonchan</t>
  </si>
  <si>
    <t>Lickitung</t>
  </si>
  <si>
    <t>Koffing</t>
  </si>
  <si>
    <t>Weezing</t>
  </si>
  <si>
    <t>Rhyhorn</t>
  </si>
  <si>
    <t>Rhydon</t>
  </si>
  <si>
    <t>Chansey</t>
  </si>
  <si>
    <t>Tangela</t>
  </si>
  <si>
    <t>Kangaskhan</t>
  </si>
  <si>
    <t>Horsea</t>
  </si>
  <si>
    <t>Seadra</t>
  </si>
  <si>
    <t>Goldeen</t>
  </si>
  <si>
    <t>Seaking</t>
  </si>
  <si>
    <t>Staryu</t>
  </si>
  <si>
    <t>Starmie</t>
  </si>
  <si>
    <t>Mr. Mime</t>
  </si>
  <si>
    <t>Scyther</t>
  </si>
  <si>
    <t>Jynx</t>
  </si>
  <si>
    <t>Electabuzz</t>
  </si>
  <si>
    <t>Magmar</t>
  </si>
  <si>
    <t>Pinsir</t>
  </si>
  <si>
    <t>Tauros</t>
  </si>
  <si>
    <t>Magikarp</t>
  </si>
  <si>
    <t>Gyarados</t>
  </si>
  <si>
    <t>Lapras</t>
  </si>
  <si>
    <t>Ditto</t>
  </si>
  <si>
    <t>Eevee</t>
  </si>
  <si>
    <t>Vaporeon</t>
  </si>
  <si>
    <t>Jolteon</t>
  </si>
  <si>
    <t>Flareon</t>
  </si>
  <si>
    <t>Porygon</t>
  </si>
  <si>
    <t>Omanyte</t>
  </si>
  <si>
    <t>Omastar</t>
  </si>
  <si>
    <t>Kabuto</t>
  </si>
  <si>
    <t>Kabutops</t>
  </si>
  <si>
    <t>Aerodactyl</t>
  </si>
  <si>
    <t>Snorlax</t>
  </si>
  <si>
    <t>Articuno</t>
  </si>
  <si>
    <t>Zapdos</t>
  </si>
  <si>
    <t>Moltres</t>
  </si>
  <si>
    <t>Dratini</t>
  </si>
  <si>
    <t>Dragonair</t>
  </si>
  <si>
    <t>Dragonite</t>
  </si>
  <si>
    <t>Mewtwo</t>
  </si>
  <si>
    <t>Mew</t>
  </si>
  <si>
    <t>Chikorita</t>
  </si>
  <si>
    <t>Bayleef</t>
  </si>
  <si>
    <t>Meganium</t>
  </si>
  <si>
    <t>Cyndaquil</t>
  </si>
  <si>
    <t>Quilava</t>
  </si>
  <si>
    <t>Typhlosion</t>
  </si>
  <si>
    <t>Totodile</t>
  </si>
  <si>
    <t>Croconaw</t>
  </si>
  <si>
    <t>Feraligatr</t>
  </si>
  <si>
    <t>Sentret</t>
  </si>
  <si>
    <t>Furret</t>
  </si>
  <si>
    <t>Hoothoot</t>
  </si>
  <si>
    <t>Noctowl</t>
  </si>
  <si>
    <t>Ledyba</t>
  </si>
  <si>
    <t>Ledian</t>
  </si>
  <si>
    <t>Spinarak</t>
  </si>
  <si>
    <t>Ariados</t>
  </si>
  <si>
    <t>Crobat</t>
  </si>
  <si>
    <t>Chinchou</t>
  </si>
  <si>
    <t>Lanturn</t>
  </si>
  <si>
    <t>Pichu</t>
  </si>
  <si>
    <t>Cleffa</t>
  </si>
  <si>
    <t>Igglybuff</t>
  </si>
  <si>
    <t>Togepi</t>
  </si>
  <si>
    <t>Togetic</t>
  </si>
  <si>
    <t>Natu</t>
  </si>
  <si>
    <t>Xatu</t>
  </si>
  <si>
    <t>Mareep</t>
  </si>
  <si>
    <t>Flaaffy</t>
  </si>
  <si>
    <t>Ampharos</t>
  </si>
  <si>
    <t>Bellossom</t>
  </si>
  <si>
    <t>Marill</t>
  </si>
  <si>
    <t>Azumarill</t>
  </si>
  <si>
    <t>Sudowoodo</t>
  </si>
  <si>
    <t>Politoed</t>
  </si>
  <si>
    <t>Hoppip</t>
  </si>
  <si>
    <t>Skiploom</t>
  </si>
  <si>
    <t>Jumpluff</t>
  </si>
  <si>
    <t>Aipom</t>
  </si>
  <si>
    <t>Sunkern</t>
  </si>
  <si>
    <t>Sunflora</t>
  </si>
  <si>
    <t>Yanma</t>
  </si>
  <si>
    <t>Wooper</t>
  </si>
  <si>
    <t>Quagsire</t>
  </si>
  <si>
    <t>Espeon</t>
  </si>
  <si>
    <t>Umbreon</t>
  </si>
  <si>
    <t>Murkrow</t>
  </si>
  <si>
    <t>Slowking</t>
  </si>
  <si>
    <t>Misdreavus</t>
  </si>
  <si>
    <t>Unown</t>
  </si>
  <si>
    <t>Wobbuffet</t>
  </si>
  <si>
    <t>Girafarig</t>
  </si>
  <si>
    <t>Pineco</t>
  </si>
  <si>
    <t>Forretress</t>
  </si>
  <si>
    <t>Dunsparce</t>
  </si>
  <si>
    <t>Gligar</t>
  </si>
  <si>
    <t>Steelix</t>
  </si>
  <si>
    <t>Snubbull</t>
  </si>
  <si>
    <t>Granbull</t>
  </si>
  <si>
    <t>Qwilfish</t>
  </si>
  <si>
    <t>Scizor</t>
  </si>
  <si>
    <t>Shuckle</t>
  </si>
  <si>
    <t>Heracross</t>
  </si>
  <si>
    <t>Sneasel</t>
  </si>
  <si>
    <t>Teddiursa</t>
  </si>
  <si>
    <t>Ursaring</t>
  </si>
  <si>
    <t>Slugma</t>
  </si>
  <si>
    <t>Magcargo</t>
  </si>
  <si>
    <t>Swinub</t>
  </si>
  <si>
    <t>Piloswine</t>
  </si>
  <si>
    <t>Corsola</t>
  </si>
  <si>
    <t>Remoraid</t>
  </si>
  <si>
    <t>Octillery</t>
  </si>
  <si>
    <t>Delibird</t>
  </si>
  <si>
    <t>Mantine</t>
  </si>
  <si>
    <t>Skarmory</t>
  </si>
  <si>
    <t>Houndour</t>
  </si>
  <si>
    <t>Houndoom</t>
  </si>
  <si>
    <t>Kingdra</t>
  </si>
  <si>
    <t>Phanpy</t>
  </si>
  <si>
    <t>Donphan</t>
  </si>
  <si>
    <t>Porygon2</t>
  </si>
  <si>
    <t>Stantler</t>
  </si>
  <si>
    <t>Smeargle</t>
  </si>
  <si>
    <t>Tyrogue</t>
  </si>
  <si>
    <t>Hitmontop</t>
  </si>
  <si>
    <t>Smoochum</t>
  </si>
  <si>
    <t>Elekid</t>
  </si>
  <si>
    <t>Magby</t>
  </si>
  <si>
    <t>Miltank</t>
  </si>
  <si>
    <t>Blissey</t>
  </si>
  <si>
    <t>Raikou</t>
  </si>
  <si>
    <t>Entei</t>
  </si>
  <si>
    <t>Suicune</t>
  </si>
  <si>
    <t>Larvitar</t>
  </si>
  <si>
    <t>Pupitar</t>
  </si>
  <si>
    <t>Tyranitar</t>
  </si>
  <si>
    <t>Lugia</t>
  </si>
  <si>
    <t>Ho-oh</t>
  </si>
  <si>
    <t>Celebi</t>
  </si>
  <si>
    <t>Treecko</t>
  </si>
  <si>
    <t>Grovyle</t>
  </si>
  <si>
    <t>Sceptile</t>
  </si>
  <si>
    <t>Torchic</t>
  </si>
  <si>
    <t>Combusken</t>
  </si>
  <si>
    <t>Blaziken</t>
  </si>
  <si>
    <t>Mudkip</t>
  </si>
  <si>
    <t>Marshtomp</t>
  </si>
  <si>
    <t>Swampert</t>
  </si>
  <si>
    <t>Poochyena</t>
  </si>
  <si>
    <t>Mightyena</t>
  </si>
  <si>
    <t>Zigzagoon</t>
  </si>
  <si>
    <t>Linoone</t>
  </si>
  <si>
    <t>Wurmple</t>
  </si>
  <si>
    <t>Silcoon</t>
  </si>
  <si>
    <t>Beautifly</t>
  </si>
  <si>
    <t>Cascoon</t>
  </si>
  <si>
    <t>Dustox</t>
  </si>
  <si>
    <t>Lotad</t>
  </si>
  <si>
    <t>Lombre</t>
  </si>
  <si>
    <t>Ludicolo</t>
  </si>
  <si>
    <t>Seedot</t>
  </si>
  <si>
    <t>Nuzleaf</t>
  </si>
  <si>
    <t>Shiftry</t>
  </si>
  <si>
    <t>Taillow</t>
  </si>
  <si>
    <t>Swellow</t>
  </si>
  <si>
    <t>Wingull</t>
  </si>
  <si>
    <t>Pelipper</t>
  </si>
  <si>
    <t>Ralts</t>
  </si>
  <si>
    <t>Kirlia</t>
  </si>
  <si>
    <t>Gardevoir</t>
  </si>
  <si>
    <t>Surskit</t>
  </si>
  <si>
    <t>Masquerain</t>
  </si>
  <si>
    <t>Shroomish</t>
  </si>
  <si>
    <t>Breloom</t>
  </si>
  <si>
    <t>Slakoth</t>
  </si>
  <si>
    <t>Vigoroth</t>
  </si>
  <si>
    <t>Slaking</t>
  </si>
  <si>
    <t>Nincada</t>
  </si>
  <si>
    <t>Ninjask</t>
  </si>
  <si>
    <t>Shedinja</t>
  </si>
  <si>
    <t>Whismur</t>
  </si>
  <si>
    <t>Loudred</t>
  </si>
  <si>
    <t>Exploud</t>
  </si>
  <si>
    <t>Makuhita</t>
  </si>
  <si>
    <t>Hariyama</t>
  </si>
  <si>
    <t>Azurill</t>
  </si>
  <si>
    <t>Nosepass</t>
  </si>
  <si>
    <t>Skitty</t>
  </si>
  <si>
    <t>Delcatty</t>
  </si>
  <si>
    <t>Sableye</t>
  </si>
  <si>
    <t>Mawile</t>
  </si>
  <si>
    <t>Aron</t>
  </si>
  <si>
    <t>Lairon</t>
  </si>
  <si>
    <t>Aggron</t>
  </si>
  <si>
    <t>Meditite</t>
  </si>
  <si>
    <t>Medicham</t>
  </si>
  <si>
    <t>Electrike</t>
  </si>
  <si>
    <t>Manectric</t>
  </si>
  <si>
    <t>Plusle</t>
  </si>
  <si>
    <t>Minun</t>
  </si>
  <si>
    <t>Volbeat</t>
  </si>
  <si>
    <t>Illumise</t>
  </si>
  <si>
    <t>Roselia</t>
  </si>
  <si>
    <t>Gulpin</t>
  </si>
  <si>
    <t>Swalot</t>
  </si>
  <si>
    <t>Carvanha</t>
  </si>
  <si>
    <t>Sharpedo</t>
  </si>
  <si>
    <t>Wailmer</t>
  </si>
  <si>
    <t>Wailord</t>
  </si>
  <si>
    <t>Numel</t>
  </si>
  <si>
    <t>Camerupt</t>
  </si>
  <si>
    <t>Torkoal</t>
  </si>
  <si>
    <t>Spoink</t>
  </si>
  <si>
    <t>Grumpig</t>
  </si>
  <si>
    <t>Spinda</t>
  </si>
  <si>
    <t>Trapinch</t>
  </si>
  <si>
    <t>Vibrava</t>
  </si>
  <si>
    <t>Flygon</t>
  </si>
  <si>
    <t>Cacnea</t>
  </si>
  <si>
    <t>Cacturne</t>
  </si>
  <si>
    <t>Swablu</t>
  </si>
  <si>
    <t>Altaria</t>
  </si>
  <si>
    <t>Zangoose</t>
  </si>
  <si>
    <t>Seviper</t>
  </si>
  <si>
    <t>Lunatone</t>
  </si>
  <si>
    <t>Solrock</t>
  </si>
  <si>
    <t>Barboach</t>
  </si>
  <si>
    <t>Whiscash</t>
  </si>
  <si>
    <t>Corphish</t>
  </si>
  <si>
    <t>Crawdaunt</t>
  </si>
  <si>
    <t>Baltoy</t>
  </si>
  <si>
    <t>Claydol</t>
  </si>
  <si>
    <t>Lileep</t>
  </si>
  <si>
    <t>Cradily</t>
  </si>
  <si>
    <t>Anorith</t>
  </si>
  <si>
    <t>Armaldo</t>
  </si>
  <si>
    <t>Feebas</t>
  </si>
  <si>
    <t>Milotic</t>
  </si>
  <si>
    <t>Castform</t>
  </si>
  <si>
    <t>Kecleon</t>
  </si>
  <si>
    <t>Shuppet</t>
  </si>
  <si>
    <t>Banette</t>
  </si>
  <si>
    <t>Duskull</t>
  </si>
  <si>
    <t>Dusclops</t>
  </si>
  <si>
    <t>Tropius</t>
  </si>
  <si>
    <t>Chimecho</t>
  </si>
  <si>
    <t>Absol</t>
  </si>
  <si>
    <t>Wynaut</t>
  </si>
  <si>
    <t>Snorunt</t>
  </si>
  <si>
    <t>Glalie</t>
  </si>
  <si>
    <t>Spheal</t>
  </si>
  <si>
    <t>Sealeo</t>
  </si>
  <si>
    <t>Walrein</t>
  </si>
  <si>
    <t>Clamperl</t>
  </si>
  <si>
    <t>Huntail</t>
  </si>
  <si>
    <t>Gorebyss</t>
  </si>
  <si>
    <t>Relicanth</t>
  </si>
  <si>
    <t>Luvdisc</t>
  </si>
  <si>
    <t>Bagon</t>
  </si>
  <si>
    <t>Shelgon</t>
  </si>
  <si>
    <t>Salamence</t>
  </si>
  <si>
    <t>Beldum</t>
  </si>
  <si>
    <t>Metang</t>
  </si>
  <si>
    <t>Metagross</t>
  </si>
  <si>
    <t>Regirock</t>
  </si>
  <si>
    <t>Regice</t>
  </si>
  <si>
    <t>Registeel</t>
  </si>
  <si>
    <t>Latias</t>
  </si>
  <si>
    <t>Latios</t>
  </si>
  <si>
    <t>Kyogre</t>
  </si>
  <si>
    <t>Groudon</t>
  </si>
  <si>
    <t>Rayquaza</t>
  </si>
  <si>
    <t>Jirachi</t>
  </si>
  <si>
    <t>Deoxys</t>
  </si>
  <si>
    <t>Turtwig</t>
  </si>
  <si>
    <t>Grotle</t>
  </si>
  <si>
    <t>Torterra</t>
  </si>
  <si>
    <t>Chimchar</t>
  </si>
  <si>
    <t>Monferno</t>
  </si>
  <si>
    <t>Infernape</t>
  </si>
  <si>
    <t>Piplup</t>
  </si>
  <si>
    <t>Prinplup</t>
  </si>
  <si>
    <t>Empoleon</t>
  </si>
  <si>
    <t>Starly</t>
  </si>
  <si>
    <t>Staravia</t>
  </si>
  <si>
    <t>Staraptor</t>
  </si>
  <si>
    <t>Bidoof</t>
  </si>
  <si>
    <t>Bibarel</t>
  </si>
  <si>
    <t>Kricketot</t>
  </si>
  <si>
    <t>Kricketune</t>
  </si>
  <si>
    <t>Shinx</t>
  </si>
  <si>
    <t>Luxio</t>
  </si>
  <si>
    <t>Luxray</t>
  </si>
  <si>
    <t>Budew</t>
  </si>
  <si>
    <t>Roserade</t>
  </si>
  <si>
    <t>Cranidos</t>
  </si>
  <si>
    <t>Rampardos</t>
  </si>
  <si>
    <t>Shieldon</t>
  </si>
  <si>
    <t>Bastiodon</t>
  </si>
  <si>
    <t>Burmy</t>
  </si>
  <si>
    <t>Wormadam</t>
  </si>
  <si>
    <t>Mothim</t>
  </si>
  <si>
    <t>Combee</t>
  </si>
  <si>
    <t>Vespiquen</t>
  </si>
  <si>
    <t>Pachirisu</t>
  </si>
  <si>
    <t>Buizel</t>
  </si>
  <si>
    <t>Floatzel</t>
  </si>
  <si>
    <t>Cherubi</t>
  </si>
  <si>
    <t>Cherrim</t>
  </si>
  <si>
    <t>Shellos</t>
  </si>
  <si>
    <t>Gastrodon</t>
  </si>
  <si>
    <t>Ambipom</t>
  </si>
  <si>
    <t>Drifloon</t>
  </si>
  <si>
    <t>Drifblim</t>
  </si>
  <si>
    <t>Buneary</t>
  </si>
  <si>
    <t>Lopunny</t>
  </si>
  <si>
    <t>Mismagius</t>
  </si>
  <si>
    <t>Honchkrow</t>
  </si>
  <si>
    <t>Glameow</t>
  </si>
  <si>
    <t>Purugly</t>
  </si>
  <si>
    <t>Chingling</t>
  </si>
  <si>
    <t>Stunky</t>
  </si>
  <si>
    <t>Skuntank</t>
  </si>
  <si>
    <t>Bronzor</t>
  </si>
  <si>
    <t>Bronzong</t>
  </si>
  <si>
    <t>Bonsly</t>
  </si>
  <si>
    <t>Mime Jr.</t>
  </si>
  <si>
    <t>Happiny</t>
  </si>
  <si>
    <t>Chatot</t>
  </si>
  <si>
    <t>Spiritomb</t>
  </si>
  <si>
    <t>Gible</t>
  </si>
  <si>
    <t>Gabite</t>
  </si>
  <si>
    <t>Garchomp</t>
  </si>
  <si>
    <t>Munchlax</t>
  </si>
  <si>
    <t>Riolu</t>
  </si>
  <si>
    <t>Lucario</t>
  </si>
  <si>
    <t>Hippopotas</t>
  </si>
  <si>
    <t>Hippowdon</t>
  </si>
  <si>
    <t>Skorupi</t>
  </si>
  <si>
    <t>Drapion</t>
  </si>
  <si>
    <t>Croagunk</t>
  </si>
  <si>
    <t>Toxicroak</t>
  </si>
  <si>
    <t>Carnivine</t>
  </si>
  <si>
    <t>Finneon</t>
  </si>
  <si>
    <t>Lumineon</t>
  </si>
  <si>
    <t>Mantyke</t>
  </si>
  <si>
    <t>Snover</t>
  </si>
  <si>
    <t>Abomasnow</t>
  </si>
  <si>
    <t>Weavile</t>
  </si>
  <si>
    <t>Magnezone</t>
  </si>
  <si>
    <t>Lickilicky</t>
  </si>
  <si>
    <t>Rhyperior</t>
  </si>
  <si>
    <t>Tangrowth</t>
  </si>
  <si>
    <t>Electivire</t>
  </si>
  <si>
    <t>Magmortar</t>
  </si>
  <si>
    <t>Togekiss</t>
  </si>
  <si>
    <t>Yanmega</t>
  </si>
  <si>
    <t>Leafeon</t>
  </si>
  <si>
    <t>Glaceon</t>
  </si>
  <si>
    <t>Gliscor</t>
  </si>
  <si>
    <t>Mamoswine</t>
  </si>
  <si>
    <t>Porygon-Z</t>
  </si>
  <si>
    <t>Gallade</t>
  </si>
  <si>
    <t>Probopass</t>
  </si>
  <si>
    <t>Dusknoir</t>
  </si>
  <si>
    <t>Froslass</t>
  </si>
  <si>
    <t>Rotom</t>
  </si>
  <si>
    <t>Uxie</t>
  </si>
  <si>
    <t>Mesprit</t>
  </si>
  <si>
    <t>Azelf</t>
  </si>
  <si>
    <t>Dialga</t>
  </si>
  <si>
    <t>Palkia</t>
  </si>
  <si>
    <t>Heatran</t>
  </si>
  <si>
    <t>Regigigas</t>
  </si>
  <si>
    <t>Giratina</t>
  </si>
  <si>
    <t>Cresselia</t>
  </si>
  <si>
    <t>Phione</t>
  </si>
  <si>
    <t>Manaphy</t>
  </si>
  <si>
    <t>Darkrai</t>
  </si>
  <si>
    <t>Shaymin</t>
  </si>
  <si>
    <t>Arceus</t>
  </si>
  <si>
    <t>Victini</t>
  </si>
  <si>
    <t>Snivy</t>
  </si>
  <si>
    <t>Servine</t>
  </si>
  <si>
    <t>Serperior</t>
  </si>
  <si>
    <t>Tepig</t>
  </si>
  <si>
    <t>Pignite</t>
  </si>
  <si>
    <t>Emboar</t>
  </si>
  <si>
    <t>Oshawott</t>
  </si>
  <si>
    <t>Dewott</t>
  </si>
  <si>
    <t>Samurott</t>
  </si>
  <si>
    <t>Patrat</t>
  </si>
  <si>
    <t>Watchog</t>
  </si>
  <si>
    <t>Lillipup</t>
  </si>
  <si>
    <t>Herdier</t>
  </si>
  <si>
    <t>Stoutland</t>
  </si>
  <si>
    <t>Purrloin</t>
  </si>
  <si>
    <t>Liepard</t>
  </si>
  <si>
    <t>Pansage</t>
  </si>
  <si>
    <t>Simisage</t>
  </si>
  <si>
    <t>Pansear</t>
  </si>
  <si>
    <t>Simisear</t>
  </si>
  <si>
    <t>Panpour</t>
  </si>
  <si>
    <t>Simipour</t>
  </si>
  <si>
    <t>Munna</t>
  </si>
  <si>
    <t>Musharna</t>
  </si>
  <si>
    <t>Pidove</t>
  </si>
  <si>
    <t>Tranquill</t>
  </si>
  <si>
    <t>Unfezant</t>
  </si>
  <si>
    <t>Blitzle</t>
  </si>
  <si>
    <t>Zebstrika</t>
  </si>
  <si>
    <t>Roggenrola</t>
  </si>
  <si>
    <t>Boldore</t>
  </si>
  <si>
    <t>Gigalith</t>
  </si>
  <si>
    <t>Woobat</t>
  </si>
  <si>
    <t>Swoobat</t>
  </si>
  <si>
    <t>Drilbur</t>
  </si>
  <si>
    <t>Excadrill</t>
  </si>
  <si>
    <t>Audino</t>
  </si>
  <si>
    <t>Timburr</t>
  </si>
  <si>
    <t>Gurdurr</t>
  </si>
  <si>
    <t>Conkeldurr</t>
  </si>
  <si>
    <t>Tympole</t>
  </si>
  <si>
    <t>Palpitoad</t>
  </si>
  <si>
    <t>Seismitoad</t>
  </si>
  <si>
    <t>Throh</t>
  </si>
  <si>
    <t>Sawk</t>
  </si>
  <si>
    <t>Sewaddle</t>
  </si>
  <si>
    <t>Swadloon</t>
  </si>
  <si>
    <t>Leavanny</t>
  </si>
  <si>
    <t>Venipede</t>
  </si>
  <si>
    <t>Whirlipede</t>
  </si>
  <si>
    <t>Scolipede</t>
  </si>
  <si>
    <t>Cottonee</t>
  </si>
  <si>
    <t>Whimsicott</t>
  </si>
  <si>
    <t>Petilil</t>
  </si>
  <si>
    <t>Lilligant</t>
  </si>
  <si>
    <t>Basculin</t>
  </si>
  <si>
    <t>Sandile</t>
  </si>
  <si>
    <t>Krokorok</t>
  </si>
  <si>
    <t>Krookodile</t>
  </si>
  <si>
    <t>Darumaka</t>
  </si>
  <si>
    <t>Darmanitan</t>
  </si>
  <si>
    <t>Maractus</t>
  </si>
  <si>
    <t>Dwebble</t>
  </si>
  <si>
    <t>Crustle</t>
  </si>
  <si>
    <t>Scraggy</t>
  </si>
  <si>
    <t>Scrafty</t>
  </si>
  <si>
    <t>Sigilyph</t>
  </si>
  <si>
    <t>Yamask</t>
  </si>
  <si>
    <t>Cofagrigus</t>
  </si>
  <si>
    <t>Tirtouga</t>
  </si>
  <si>
    <t>Carracosta</t>
  </si>
  <si>
    <t>Archen</t>
  </si>
  <si>
    <t>Archeops</t>
  </si>
  <si>
    <t>Trubbish</t>
  </si>
  <si>
    <t>Garbodor</t>
  </si>
  <si>
    <t>Zorua</t>
  </si>
  <si>
    <t>Zoroark</t>
  </si>
  <si>
    <t>Minccino</t>
  </si>
  <si>
    <t>Cinccino</t>
  </si>
  <si>
    <t>Gothita</t>
  </si>
  <si>
    <t>Gothorita</t>
  </si>
  <si>
    <t>Gothitelle</t>
  </si>
  <si>
    <t>Solosis</t>
  </si>
  <si>
    <t>Duosion</t>
  </si>
  <si>
    <t>Reuniclus</t>
  </si>
  <si>
    <t>Ducklett</t>
  </si>
  <si>
    <t>Swanna</t>
  </si>
  <si>
    <t>Vanillite</t>
  </si>
  <si>
    <t>Vanillish</t>
  </si>
  <si>
    <t>Vanilluxe</t>
  </si>
  <si>
    <t>Deerling</t>
  </si>
  <si>
    <t>Sawsbuck</t>
  </si>
  <si>
    <t>Emolga</t>
  </si>
  <si>
    <t>Karrablast</t>
  </si>
  <si>
    <t>Escavalier</t>
  </si>
  <si>
    <t>Foongus</t>
  </si>
  <si>
    <t>Amoonguss</t>
  </si>
  <si>
    <t>Frillish</t>
  </si>
  <si>
    <t>Jellicent</t>
  </si>
  <si>
    <t>Alomomola</t>
  </si>
  <si>
    <t>Joltik</t>
  </si>
  <si>
    <t>Galvantula</t>
  </si>
  <si>
    <t>Ferroseed</t>
  </si>
  <si>
    <t>Ferrothorn</t>
  </si>
  <si>
    <t>Klink</t>
  </si>
  <si>
    <t>Klang</t>
  </si>
  <si>
    <t>Klinklang</t>
  </si>
  <si>
    <t>Tynamo</t>
  </si>
  <si>
    <t>Eelektrik</t>
  </si>
  <si>
    <t>Eelektross</t>
  </si>
  <si>
    <t>Elgyem</t>
  </si>
  <si>
    <t>Beheeyem</t>
  </si>
  <si>
    <t>Litwick</t>
  </si>
  <si>
    <t>Lampent</t>
  </si>
  <si>
    <t>Chandelure</t>
  </si>
  <si>
    <t>Axew</t>
  </si>
  <si>
    <t>Fraxure</t>
  </si>
  <si>
    <t>Haxorus</t>
  </si>
  <si>
    <t>Cubchoo</t>
  </si>
  <si>
    <t>Beartic</t>
  </si>
  <si>
    <t>Cryogonal</t>
  </si>
  <si>
    <t>Shelmet</t>
  </si>
  <si>
    <t>Accelgor</t>
  </si>
  <si>
    <t>Stunfisk</t>
  </si>
  <si>
    <t>Mienfoo</t>
  </si>
  <si>
    <t>Mienshao</t>
  </si>
  <si>
    <t>Druddigon</t>
  </si>
  <si>
    <t>Golett</t>
  </si>
  <si>
    <t>Golurk</t>
  </si>
  <si>
    <t>Pawniard</t>
  </si>
  <si>
    <t>Bisharp</t>
  </si>
  <si>
    <t>Bouffalant</t>
  </si>
  <si>
    <t>Rufflet</t>
  </si>
  <si>
    <t>Braviary</t>
  </si>
  <si>
    <t>Vullaby</t>
  </si>
  <si>
    <t>Mandibuzz</t>
  </si>
  <si>
    <t>Heatmor</t>
  </si>
  <si>
    <t>Durant</t>
  </si>
  <si>
    <t>Deino</t>
  </si>
  <si>
    <t>Zweilous</t>
  </si>
  <si>
    <t>Hydreigon</t>
  </si>
  <si>
    <t>Larvesta</t>
  </si>
  <si>
    <t>Volcarona</t>
  </si>
  <si>
    <t>Cobalion</t>
  </si>
  <si>
    <t>Terrakion</t>
  </si>
  <si>
    <t>Virizion</t>
  </si>
  <si>
    <t>Tornadus</t>
  </si>
  <si>
    <t>Thundurus</t>
  </si>
  <si>
    <t>Reshiram</t>
  </si>
  <si>
    <t>Zekrom</t>
  </si>
  <si>
    <t>Landorus</t>
  </si>
  <si>
    <t>Kyurem</t>
  </si>
  <si>
    <t>Keldeo</t>
  </si>
  <si>
    <t>Meloetta</t>
  </si>
  <si>
    <t>Genesect</t>
  </si>
  <si>
    <t>Chespin</t>
  </si>
  <si>
    <t>Quilladin</t>
  </si>
  <si>
    <t>Chesnaught</t>
  </si>
  <si>
    <t>Fennekin</t>
  </si>
  <si>
    <t>Braixen</t>
  </si>
  <si>
    <t>Delphox</t>
  </si>
  <si>
    <t>Froakie</t>
  </si>
  <si>
    <t>Frogadier</t>
  </si>
  <si>
    <t>Greninja</t>
  </si>
  <si>
    <t>Bunnelby</t>
  </si>
  <si>
    <t>Diggersby</t>
  </si>
  <si>
    <t>Fletchling</t>
  </si>
  <si>
    <t>Fletchinder</t>
  </si>
  <si>
    <t>Talonflame</t>
  </si>
  <si>
    <t>Scatterbug</t>
  </si>
  <si>
    <t>Spewpa</t>
  </si>
  <si>
    <t>Vivillon</t>
  </si>
  <si>
    <t>Litleo</t>
  </si>
  <si>
    <t>Pyroar</t>
  </si>
  <si>
    <t>Flabébé</t>
  </si>
  <si>
    <t>Floette</t>
  </si>
  <si>
    <t>Florges</t>
  </si>
  <si>
    <t>Skiddo</t>
  </si>
  <si>
    <t>Gogoat</t>
  </si>
  <si>
    <t>Pancham</t>
  </si>
  <si>
    <t>Pangoro</t>
  </si>
  <si>
    <t>Furfrou</t>
  </si>
  <si>
    <t>Espurr</t>
  </si>
  <si>
    <t>Meowstic</t>
  </si>
  <si>
    <t>Honedge</t>
  </si>
  <si>
    <t>Doublade</t>
  </si>
  <si>
    <t>Aegislash</t>
  </si>
  <si>
    <t>Spritzee</t>
  </si>
  <si>
    <t>Aromatisse</t>
  </si>
  <si>
    <t>Swirlix</t>
  </si>
  <si>
    <t>Slurpuff</t>
  </si>
  <si>
    <t>Inkay</t>
  </si>
  <si>
    <t>Malamar</t>
  </si>
  <si>
    <t>Binacle</t>
  </si>
  <si>
    <t>Barbaracle</t>
  </si>
  <si>
    <t>Skrelp</t>
  </si>
  <si>
    <t>Dragalge</t>
  </si>
  <si>
    <t>Clauncher</t>
  </si>
  <si>
    <t>Clawitzer</t>
  </si>
  <si>
    <t>Helioptile</t>
  </si>
  <si>
    <t>Heliolisk</t>
  </si>
  <si>
    <t>Tyrunt</t>
  </si>
  <si>
    <t>Tyrantrum</t>
  </si>
  <si>
    <t>Amaura</t>
  </si>
  <si>
    <t>Aurorus</t>
  </si>
  <si>
    <t>Sylveon</t>
  </si>
  <si>
    <t>Hawlucha</t>
  </si>
  <si>
    <t>Dedenne</t>
  </si>
  <si>
    <t>Carbink</t>
  </si>
  <si>
    <t>Goomy</t>
  </si>
  <si>
    <t>Sliggoo</t>
  </si>
  <si>
    <t>Goodra</t>
  </si>
  <si>
    <t>Klefki</t>
  </si>
  <si>
    <t>Phantump</t>
  </si>
  <si>
    <t>Trevenant</t>
  </si>
  <si>
    <t>Pumpkaboo</t>
  </si>
  <si>
    <t>Gourgeist</t>
  </si>
  <si>
    <t>Bergmite</t>
  </si>
  <si>
    <t>Avalugg</t>
  </si>
  <si>
    <t>Noibat</t>
  </si>
  <si>
    <t>Noivern</t>
  </si>
  <si>
    <t>Xerneas</t>
  </si>
  <si>
    <t>Yveltal</t>
  </si>
  <si>
    <t>Zygarde</t>
  </si>
  <si>
    <t>Diancie</t>
  </si>
  <si>
    <t>Hoopa</t>
  </si>
  <si>
    <t>Volcanion</t>
  </si>
  <si>
    <t>Rowlet</t>
  </si>
  <si>
    <t>Dartrix</t>
  </si>
  <si>
    <t>Decidueye</t>
  </si>
  <si>
    <t>Litten</t>
  </si>
  <si>
    <t>Torracat</t>
  </si>
  <si>
    <t>Incineroar</t>
  </si>
  <si>
    <t>Popplio</t>
  </si>
  <si>
    <t>Brionne</t>
  </si>
  <si>
    <t>Primarina</t>
  </si>
  <si>
    <t>Pikipek</t>
  </si>
  <si>
    <t>Trumbeak</t>
  </si>
  <si>
    <t>Toucannon</t>
  </si>
  <si>
    <t>Yungoos</t>
  </si>
  <si>
    <t>Gumshoos</t>
  </si>
  <si>
    <t>Grubbin</t>
  </si>
  <si>
    <t>Charjabug</t>
  </si>
  <si>
    <t>Vikavolt</t>
  </si>
  <si>
    <t>Crabrawler</t>
  </si>
  <si>
    <t>Crabominable</t>
  </si>
  <si>
    <t>Oricorio</t>
  </si>
  <si>
    <t>Cutiefly</t>
  </si>
  <si>
    <t>Ribombee</t>
  </si>
  <si>
    <t>Rockruff</t>
  </si>
  <si>
    <t>Lycanroc</t>
  </si>
  <si>
    <t>Wishiwashi</t>
  </si>
  <si>
    <t>Mareanie</t>
  </si>
  <si>
    <t>Toxapex</t>
  </si>
  <si>
    <t>Mudbray</t>
  </si>
  <si>
    <t>Mudsdale</t>
  </si>
  <si>
    <t>Dewpider</t>
  </si>
  <si>
    <t>Araquanid</t>
  </si>
  <si>
    <t>Fomantis</t>
  </si>
  <si>
    <t>Lurantis</t>
  </si>
  <si>
    <t>Morelull</t>
  </si>
  <si>
    <t>Shiinotic</t>
  </si>
  <si>
    <t>Salandit</t>
  </si>
  <si>
    <t>Salazzle</t>
  </si>
  <si>
    <t>Stufful</t>
  </si>
  <si>
    <t>Bewear</t>
  </si>
  <si>
    <t>Bounsweet</t>
  </si>
  <si>
    <t>Steenee</t>
  </si>
  <si>
    <t>Tsareena</t>
  </si>
  <si>
    <t>Comfey</t>
  </si>
  <si>
    <t>Oranguru</t>
  </si>
  <si>
    <t>Passimian</t>
  </si>
  <si>
    <t>Wimpod</t>
  </si>
  <si>
    <t>Golisopod</t>
  </si>
  <si>
    <t>Sandygast</t>
  </si>
  <si>
    <t>Palossand</t>
  </si>
  <si>
    <t>Pyukumuku</t>
  </si>
  <si>
    <t>Type: Null</t>
  </si>
  <si>
    <t>Silvally</t>
  </si>
  <si>
    <t>Minior</t>
  </si>
  <si>
    <t>Komala</t>
  </si>
  <si>
    <t>Turtonator</t>
  </si>
  <si>
    <t>Togedemaru</t>
  </si>
  <si>
    <t>Mimikyu</t>
  </si>
  <si>
    <t>Bruxish</t>
  </si>
  <si>
    <t>Drampa</t>
  </si>
  <si>
    <t>Dhelmise</t>
  </si>
  <si>
    <t>Jangmo-o</t>
  </si>
  <si>
    <t>Hakamo-o</t>
  </si>
  <si>
    <t>Kommo-o</t>
  </si>
  <si>
    <t>Tapu Koko</t>
  </si>
  <si>
    <t>Tapu Lele</t>
  </si>
  <si>
    <t>Tapu Bulu</t>
  </si>
  <si>
    <t>Tapu Fini</t>
  </si>
  <si>
    <t>Cosmog</t>
  </si>
  <si>
    <t>Cosmoem</t>
  </si>
  <si>
    <t>Solgaleo</t>
  </si>
  <si>
    <t>Lunala</t>
  </si>
  <si>
    <t>Nihilego</t>
  </si>
  <si>
    <t>Buzzwole</t>
  </si>
  <si>
    <t>Pheromosa</t>
  </si>
  <si>
    <t>Xurkitree</t>
  </si>
  <si>
    <t>Celesteela</t>
  </si>
  <si>
    <t>Kartana</t>
  </si>
  <si>
    <t>Guzzlord</t>
  </si>
  <si>
    <t>Necrozma</t>
  </si>
  <si>
    <t>Magearna</t>
  </si>
  <si>
    <t>Marshadow</t>
  </si>
  <si>
    <t>Poipole</t>
  </si>
  <si>
    <t>Naganadel</t>
  </si>
  <si>
    <t>Stakataka</t>
  </si>
  <si>
    <t>Blacephalon</t>
  </si>
  <si>
    <t>Zeraora</t>
  </si>
  <si>
    <t>Meltan</t>
  </si>
  <si>
    <t>Melmetal</t>
  </si>
  <si>
    <t>Grookey</t>
  </si>
  <si>
    <t>Thwackey</t>
  </si>
  <si>
    <t>Rillaboom</t>
  </si>
  <si>
    <t>Scorbunny</t>
  </si>
  <si>
    <t>Raboot</t>
  </si>
  <si>
    <t>Cinderace</t>
  </si>
  <si>
    <t>Sobble</t>
  </si>
  <si>
    <t>Drizzile</t>
  </si>
  <si>
    <t>Inteleon</t>
  </si>
  <si>
    <t>Skwovet</t>
  </si>
  <si>
    <t>Greedent</t>
  </si>
  <si>
    <t>Rookidee</t>
  </si>
  <si>
    <t>Corvisquire</t>
  </si>
  <si>
    <t>Corviknight</t>
  </si>
  <si>
    <t>Blipbug</t>
  </si>
  <si>
    <t>Dottler</t>
  </si>
  <si>
    <t>Orbeetle</t>
  </si>
  <si>
    <t>Nickit</t>
  </si>
  <si>
    <t>Thievul</t>
  </si>
  <si>
    <t>Gossifleur</t>
  </si>
  <si>
    <t>Eldegoss</t>
  </si>
  <si>
    <t>Wooloo</t>
  </si>
  <si>
    <t>Dubwool</t>
  </si>
  <si>
    <t>Chewtle</t>
  </si>
  <si>
    <t>Drednaw</t>
  </si>
  <si>
    <t>Yamper</t>
  </si>
  <si>
    <t>Boltund</t>
  </si>
  <si>
    <t>Rolycoly</t>
  </si>
  <si>
    <t>Carkol</t>
  </si>
  <si>
    <t>Coalossal</t>
  </si>
  <si>
    <t>Applin</t>
  </si>
  <si>
    <t>Flapple</t>
  </si>
  <si>
    <t>Appletun</t>
  </si>
  <si>
    <t>Silicobra</t>
  </si>
  <si>
    <t>Sandaconda</t>
  </si>
  <si>
    <t>Cramorant</t>
  </si>
  <si>
    <t>Arrokuda</t>
  </si>
  <si>
    <t>Barraskewda</t>
  </si>
  <si>
    <t>Toxel</t>
  </si>
  <si>
    <t>Toxtricity</t>
  </si>
  <si>
    <t>Sizzlipede</t>
  </si>
  <si>
    <t>Centiskorch</t>
  </si>
  <si>
    <t>Clobbopus</t>
  </si>
  <si>
    <t>Grapploct</t>
  </si>
  <si>
    <t>Sinistea</t>
  </si>
  <si>
    <t>Polteageist</t>
  </si>
  <si>
    <t>Hatenna</t>
  </si>
  <si>
    <t>Hattrem</t>
  </si>
  <si>
    <t>Hatterene</t>
  </si>
  <si>
    <t>Impidimp</t>
  </si>
  <si>
    <t>Morgrem</t>
  </si>
  <si>
    <t>Grimmsnarl</t>
  </si>
  <si>
    <t>Obstagoon</t>
  </si>
  <si>
    <t>Perrserker</t>
  </si>
  <si>
    <t>Cursola</t>
  </si>
  <si>
    <t>Sirfetch'd</t>
  </si>
  <si>
    <t>Mr. Rime</t>
  </si>
  <si>
    <t>Runerigus</t>
  </si>
  <si>
    <t>Milcery</t>
  </si>
  <si>
    <t>Alcremie</t>
  </si>
  <si>
    <t>Falinks</t>
  </si>
  <si>
    <t>Pincurchin</t>
  </si>
  <si>
    <t>Snom</t>
  </si>
  <si>
    <t>Frosmoth</t>
  </si>
  <si>
    <t>Stonjourner</t>
  </si>
  <si>
    <t>Eiscue</t>
  </si>
  <si>
    <t>Indeedee</t>
  </si>
  <si>
    <t>Morpeko</t>
  </si>
  <si>
    <t>Cufant</t>
  </si>
  <si>
    <t>Copperajah</t>
  </si>
  <si>
    <t>Dracozolt</t>
  </si>
  <si>
    <t>Arctozolt</t>
  </si>
  <si>
    <t>Dracovish</t>
  </si>
  <si>
    <t>Arctovish</t>
  </si>
  <si>
    <t>Duraludon</t>
  </si>
  <si>
    <t>Dreepy</t>
  </si>
  <si>
    <t>Drakloak</t>
  </si>
  <si>
    <t>Dragapult</t>
  </si>
  <si>
    <t>Zacian</t>
  </si>
  <si>
    <t>Zamazenta</t>
  </si>
  <si>
    <t>Eternatus</t>
  </si>
  <si>
    <t>Kubfu</t>
  </si>
  <si>
    <t>Urshifu</t>
  </si>
  <si>
    <t>Zarude</t>
  </si>
  <si>
    <t>Regieleki</t>
  </si>
  <si>
    <t>Regidrago</t>
  </si>
  <si>
    <t>Glastrier</t>
  </si>
  <si>
    <t>Spectrier</t>
  </si>
  <si>
    <t>Calyrex</t>
  </si>
  <si>
    <t>Wyrdeer</t>
  </si>
  <si>
    <t>Kleavor</t>
  </si>
  <si>
    <t>Ursaluna</t>
  </si>
  <si>
    <t>Basculegion</t>
  </si>
  <si>
    <t>Sneasler</t>
  </si>
  <si>
    <t>Overqwil</t>
  </si>
  <si>
    <t>Enamorus</t>
  </si>
  <si>
    <t>Sprigatito</t>
  </si>
  <si>
    <t>Floragato</t>
  </si>
  <si>
    <t>Meowscarada</t>
  </si>
  <si>
    <t>Fuecoco</t>
  </si>
  <si>
    <t>Crocalor</t>
  </si>
  <si>
    <t>Skeledirge</t>
  </si>
  <si>
    <t>Quaxly</t>
  </si>
  <si>
    <t>Quaxwell</t>
  </si>
  <si>
    <t>Quaquaval</t>
  </si>
  <si>
    <t>Lechonk</t>
  </si>
  <si>
    <t>Oinkologne</t>
  </si>
  <si>
    <t>Tarountula</t>
  </si>
  <si>
    <t>Spidops</t>
  </si>
  <si>
    <t>Nymble</t>
  </si>
  <si>
    <t>Lokix</t>
  </si>
  <si>
    <t>Pawmi</t>
  </si>
  <si>
    <t>Pawmo</t>
  </si>
  <si>
    <t>Pawmot</t>
  </si>
  <si>
    <t>Tandemaus</t>
  </si>
  <si>
    <t>Maushold</t>
  </si>
  <si>
    <t>Fidough</t>
  </si>
  <si>
    <t>Dachsbun</t>
  </si>
  <si>
    <t>Smoliv</t>
  </si>
  <si>
    <t>Dolliv</t>
  </si>
  <si>
    <t>Arboliva</t>
  </si>
  <si>
    <t>Squawkabilly</t>
  </si>
  <si>
    <t>Nacli</t>
  </si>
  <si>
    <t>Naclstack</t>
  </si>
  <si>
    <t>Garganacl</t>
  </si>
  <si>
    <t>Charcadet</t>
  </si>
  <si>
    <t>Armarouge</t>
  </si>
  <si>
    <t>Ceruledge</t>
  </si>
  <si>
    <t>Tadbulb</t>
  </si>
  <si>
    <t>Bellibolt</t>
  </si>
  <si>
    <t>Wattrel</t>
  </si>
  <si>
    <t>Kilowattrel</t>
  </si>
  <si>
    <t>Maschiff</t>
  </si>
  <si>
    <t>Mabosstiff</t>
  </si>
  <si>
    <t>Shroodle</t>
  </si>
  <si>
    <t>Grafaiai</t>
  </si>
  <si>
    <t>Bramblin</t>
  </si>
  <si>
    <t>Brambleghast</t>
  </si>
  <si>
    <t>Toedscool</t>
  </si>
  <si>
    <t>Toedscruel</t>
  </si>
  <si>
    <t>Klawf</t>
  </si>
  <si>
    <t>Capsakid</t>
  </si>
  <si>
    <t>Scovillain</t>
  </si>
  <si>
    <t>Rellor</t>
  </si>
  <si>
    <t>Rabsca</t>
  </si>
  <si>
    <t>Flittle</t>
  </si>
  <si>
    <t>Espathra</t>
  </si>
  <si>
    <t>Tinkatink</t>
  </si>
  <si>
    <t>Tinkatuff</t>
  </si>
  <si>
    <t>Tinkaton</t>
  </si>
  <si>
    <t>Wiglett</t>
  </si>
  <si>
    <t>Wugtrio</t>
  </si>
  <si>
    <t>Bombirdier</t>
  </si>
  <si>
    <t>Finizen</t>
  </si>
  <si>
    <t>Palafin</t>
  </si>
  <si>
    <t>Varoom</t>
  </si>
  <si>
    <t>Revavroom</t>
  </si>
  <si>
    <t>Cyclizar</t>
  </si>
  <si>
    <t>Orthworm</t>
  </si>
  <si>
    <t>Glimmet</t>
  </si>
  <si>
    <t>Glimmora</t>
  </si>
  <si>
    <t>Greavard</t>
  </si>
  <si>
    <t>Houndstone</t>
  </si>
  <si>
    <t>Flamigo</t>
  </si>
  <si>
    <t>Cetoddle</t>
  </si>
  <si>
    <t>Cetitan</t>
  </si>
  <si>
    <t>Veluza</t>
  </si>
  <si>
    <t>Dondozo</t>
  </si>
  <si>
    <t>Tatsugiri</t>
  </si>
  <si>
    <t>Annihilape</t>
  </si>
  <si>
    <t>Clodsire</t>
  </si>
  <si>
    <t>Farigiraf</t>
  </si>
  <si>
    <t>Dudunsparce</t>
  </si>
  <si>
    <t>Kingambit</t>
  </si>
  <si>
    <t>Great Tusk</t>
  </si>
  <si>
    <t>Scream Tail</t>
  </si>
  <si>
    <t>Brute Bonnet</t>
  </si>
  <si>
    <t>Flutter Mane</t>
  </si>
  <si>
    <t>Slither Wing</t>
  </si>
  <si>
    <t>Sandy Shocks</t>
  </si>
  <si>
    <t>Iron Treads</t>
  </si>
  <si>
    <t>Iron Bundle</t>
  </si>
  <si>
    <t>Iron Hands</t>
  </si>
  <si>
    <t>Iron Jugulis</t>
  </si>
  <si>
    <t>Iron Moth</t>
  </si>
  <si>
    <t>Iron Thorns</t>
  </si>
  <si>
    <t>Frigibax</t>
  </si>
  <si>
    <t>Arctibax</t>
  </si>
  <si>
    <t>Baxcalibur</t>
  </si>
  <si>
    <t>Gimmighoul</t>
  </si>
  <si>
    <t>Gholdengo</t>
  </si>
  <si>
    <t>Wo-Chien</t>
  </si>
  <si>
    <t>Chien-Pao</t>
  </si>
  <si>
    <t>Ting-Lu</t>
  </si>
  <si>
    <t>Chi-Yu</t>
  </si>
  <si>
    <t>Roaring Moon</t>
  </si>
  <si>
    <t>Iron Valiant</t>
  </si>
  <si>
    <t>Koraidon</t>
  </si>
  <si>
    <t>Miraidon</t>
  </si>
  <si>
    <t>Walking Wake</t>
  </si>
  <si>
    <t>Iron Leaves</t>
  </si>
  <si>
    <t>Dipplin</t>
  </si>
  <si>
    <t>Poltchageist</t>
  </si>
  <si>
    <t>Sinistcha</t>
  </si>
  <si>
    <t>Okidogi</t>
  </si>
  <si>
    <t>Munkidori</t>
  </si>
  <si>
    <t>Fezandipiti</t>
  </si>
  <si>
    <t>Ogerpon</t>
  </si>
  <si>
    <t>Archaludon</t>
  </si>
  <si>
    <t>Hydrapple</t>
  </si>
  <si>
    <t>Gouging Fire</t>
  </si>
  <si>
    <t>Raging Bolt</t>
  </si>
  <si>
    <t>Iron Boulder</t>
  </si>
  <si>
    <t>Iron Crown</t>
  </si>
  <si>
    <t>Terapagos</t>
  </si>
  <si>
    <t>https://pokemondb.net/pokedex/</t>
  </si>
  <si>
    <t>Nidoran-f</t>
  </si>
  <si>
    <t>Nidoran-m</t>
  </si>
  <si>
    <t xml:space="preserve"> </t>
  </si>
  <si>
    <t>Fêmea</t>
  </si>
  <si>
    <t>Macho</t>
  </si>
  <si>
    <t>Agênero</t>
  </si>
  <si>
    <t>87.5% macho</t>
  </si>
  <si>
    <t>75% macho</t>
  </si>
  <si>
    <t>75% fêmea</t>
  </si>
  <si>
    <t>ARRED(ALEATÓRIO()*2;0</t>
  </si>
  <si>
    <t>87.5% fêmea</t>
  </si>
  <si>
    <t>Def</t>
  </si>
  <si>
    <t>Sp. Atk</t>
  </si>
  <si>
    <t>Atk</t>
  </si>
  <si>
    <t>Speed</t>
  </si>
  <si>
    <t>Sp. Def</t>
  </si>
  <si>
    <t>total</t>
  </si>
  <si>
    <t>Hp</t>
  </si>
  <si>
    <t>EV's</t>
  </si>
  <si>
    <t>IV's</t>
  </si>
  <si>
    <t>Nível</t>
  </si>
  <si>
    <t>Up</t>
  </si>
  <si>
    <t>Down</t>
  </si>
  <si>
    <t>def</t>
  </si>
  <si>
    <t>atk</t>
  </si>
  <si>
    <t>speed</t>
  </si>
  <si>
    <t>sp. Atk</t>
  </si>
  <si>
    <t>sp. Def</t>
  </si>
  <si>
    <t>sp. def</t>
  </si>
  <si>
    <t>sp. atk</t>
  </si>
  <si>
    <t>Pokémon</t>
  </si>
  <si>
    <t>Nº</t>
  </si>
  <si>
    <t>Stats</t>
  </si>
  <si>
    <t>Shiny</t>
  </si>
  <si>
    <t>Link</t>
  </si>
  <si>
    <t>Pacífico</t>
  </si>
  <si>
    <t>Baixa</t>
  </si>
  <si>
    <t>Muito baixa</t>
  </si>
  <si>
    <t>Média</t>
  </si>
  <si>
    <t>Alta</t>
  </si>
  <si>
    <t>Muito Alta</t>
  </si>
  <si>
    <t>Descontrolado</t>
  </si>
  <si>
    <t>Periculosidade base (selvagem)</t>
  </si>
  <si>
    <t>Feitos</t>
  </si>
  <si>
    <t>Insígnia</t>
  </si>
  <si>
    <t>média periculosidade base pokémon área</t>
  </si>
  <si>
    <t>derrotar pokémon mais forte</t>
  </si>
  <si>
    <t>Elite 4</t>
  </si>
  <si>
    <t>Pequenos feitos</t>
  </si>
  <si>
    <t>quantidade*0,25</t>
  </si>
  <si>
    <t>Afeiçoar lendário</t>
  </si>
  <si>
    <t>nível</t>
  </si>
  <si>
    <t>periculosidade base</t>
  </si>
  <si>
    <t>periculosidade total</t>
  </si>
  <si>
    <t>média níveis</t>
  </si>
  <si>
    <t>media dos 6 pokemon mais altos*</t>
  </si>
  <si>
    <t>os treinadores receberão classificações de acordo com as características apresentadas na jornada: combatente para aqueles que buscam vencer líderes de ginásio; cativante para aqueles que buscam vencer torneios de beleza, dança, fama; cuidador para aqueles que cuidam de pokémon; culinária. As classes terão suas próprias árvores e requisitos, conforme o treinador avança na sua especialidade, talentos passivos são desbloqueados.</t>
  </si>
  <si>
    <t>Nível treinador</t>
  </si>
  <si>
    <t>Nível pokemon</t>
  </si>
  <si>
    <t>Área:</t>
  </si>
  <si>
    <t>07/12/24 - montar uma lista com as áreas e possíveis encontros</t>
  </si>
  <si>
    <t>Áreas</t>
  </si>
  <si>
    <t>Ambrette Town</t>
  </si>
  <si>
    <t>Anistar City</t>
  </si>
  <si>
    <t>Aquacorde Town</t>
  </si>
  <si>
    <t>Autumnal Avenue</t>
  </si>
  <si>
    <t>Azure Bay</t>
  </si>
  <si>
    <t>Baa de Mer Ranch</t>
  </si>
  <si>
    <t>Battle Chateau</t>
  </si>
  <si>
    <t>Battle Institute</t>
  </si>
  <si>
    <t>Battle Maison</t>
  </si>
  <si>
    <t>Berry fields (Kalos)</t>
  </si>
  <si>
    <t>Camphrier Town</t>
  </si>
  <si>
    <t>Chamber of Emptiness</t>
  </si>
  <si>
    <t>Connecting Cave</t>
  </si>
  <si>
    <t>Coumarine City</t>
  </si>
  <si>
    <t>Couriway Town</t>
  </si>
  <si>
    <t>Cyllage City</t>
  </si>
  <si>
    <t>Dendemille Town</t>
  </si>
  <si>
    <t>Estival Avenue</t>
  </si>
  <si>
    <t>Faraway place</t>
  </si>
  <si>
    <t>Friend Safari</t>
  </si>
  <si>
    <t>Frost Cavern</t>
  </si>
  <si>
    <t>Geosenge Town</t>
  </si>
  <si>
    <t>Glittering Cave</t>
  </si>
  <si>
    <t>Hibernal Avenue</t>
  </si>
  <si>
    <t>Hometown</t>
  </si>
  <si>
    <t>Hotel Richissime</t>
  </si>
  <si>
    <t>Juice Shoppe</t>
  </si>
  <si>
    <t>Kalos hotels</t>
  </si>
  <si>
    <t>Kalos Power Plant</t>
  </si>
  <si>
    <t>Kiloude City</t>
  </si>
  <si>
    <t>Laverre City</t>
  </si>
  <si>
    <t>Lost Hotel</t>
  </si>
  <si>
    <t>Lumiose City</t>
  </si>
  <si>
    <t>Lumiose City restaurants</t>
  </si>
  <si>
    <t>Lumiose Museum</t>
  </si>
  <si>
    <t>Lysandre Labs</t>
  </si>
  <si>
    <t>North Boulevard</t>
  </si>
  <si>
    <t>Parfum Palace</t>
  </si>
  <si>
    <t>Player's house</t>
  </si>
  <si>
    <t>Poké Ball Factory</t>
  </si>
  <si>
    <t>Poké Mart</t>
  </si>
  <si>
    <t>Pokémon Center</t>
  </si>
  <si>
    <t>Pokémon Day Care</t>
  </si>
  <si>
    <t>Pokémon League (Kalos)</t>
  </si>
  <si>
    <t>Pokémon Village</t>
  </si>
  <si>
    <t>Reflection Cave</t>
  </si>
  <si>
    <t>Kalos Route 1</t>
  </si>
  <si>
    <t>Kalos Route 2</t>
  </si>
  <si>
    <t>Kalos Route 3</t>
  </si>
  <si>
    <t>Kalos Route 4</t>
  </si>
  <si>
    <t>Kalos Route 5</t>
  </si>
  <si>
    <t>Kalos Route 6</t>
  </si>
  <si>
    <t>Kalos Route 7</t>
  </si>
  <si>
    <t>Kalos Route 8</t>
  </si>
  <si>
    <t>Kalos Route 9</t>
  </si>
  <si>
    <t>Kalos Route 10</t>
  </si>
  <si>
    <t>Kalos Route 11</t>
  </si>
  <si>
    <t>Kalos Route 12</t>
  </si>
  <si>
    <t>Kalos Route 13</t>
  </si>
  <si>
    <t>Kalos Route 14</t>
  </si>
  <si>
    <t>Kalos Route 15</t>
  </si>
  <si>
    <t>Kalos Route 16</t>
  </si>
  <si>
    <t>Kalos Route 17</t>
  </si>
  <si>
    <t>Kalos Route 18</t>
  </si>
  <si>
    <t>Kalos Route 19</t>
  </si>
  <si>
    <t>Kalos Route 20</t>
  </si>
  <si>
    <t>Kalos Route 21</t>
  </si>
  <si>
    <t>Kalos Route 22</t>
  </si>
  <si>
    <t>Santalune City</t>
  </si>
  <si>
    <t>Santalune Forest</t>
  </si>
  <si>
    <t>Sea Spirit's Den</t>
  </si>
  <si>
    <t>Shabboneau Castle</t>
  </si>
  <si>
    <t>Shalour City</t>
  </si>
  <si>
    <t>Snowbelle City</t>
  </si>
  <si>
    <t>South Boulevard</t>
  </si>
  <si>
    <t>Team Flare Secret HQ</t>
  </si>
  <si>
    <t>Terminus Cave</t>
  </si>
  <si>
    <t>Tower of Mastery</t>
  </si>
  <si>
    <t>Unknown Dungeon (Kalos)</t>
  </si>
  <si>
    <t>Vaniville Town</t>
  </si>
  <si>
    <t>Vernal Avenue</t>
  </si>
  <si>
    <t>Victory Road (Kalos)</t>
  </si>
  <si>
    <t>Incorpora:</t>
  </si>
  <si>
    <t>Anistar Gym</t>
  </si>
  <si>
    <t>Café</t>
  </si>
  <si>
    <t>Hidden Power Checker</t>
  </si>
  <si>
    <t>Sundial</t>
  </si>
  <si>
    <t>Old man's house</t>
  </si>
  <si>
    <t>Memory Girl</t>
  </si>
  <si>
    <t>Photo Spot</t>
  </si>
  <si>
    <t>Boutique</t>
  </si>
  <si>
    <t>Incorpoa:</t>
  </si>
  <si>
    <t>- PR Video Studio</t>
  </si>
  <si>
    <t>- Sycamore Pokemon Lab</t>
  </si>
  <si>
    <t>- Coiffure Clips</t>
  </si>
  <si>
    <t>- Restaurant Le Nah</t>
  </si>
  <si>
    <t>- Lumi Cab</t>
  </si>
  <si>
    <t>- Galette Stand</t>
  </si>
  <si>
    <t>- Lumiose Museum</t>
  </si>
  <si>
    <t>- Hotel Richissime</t>
  </si>
  <si>
    <t>- Battle Institute</t>
  </si>
  <si>
    <t>- Lumiose Station</t>
  </si>
  <si>
    <t>- Gogoat Shuttle</t>
  </si>
  <si>
    <t>- Friseur Furfrou</t>
  </si>
  <si>
    <t>- Stone Emporium</t>
  </si>
  <si>
    <t>- Boutique Couture</t>
  </si>
  <si>
    <t>- Café Classe</t>
  </si>
  <si>
    <t>- Café woof</t>
  </si>
  <si>
    <t>- Herboriste</t>
  </si>
  <si>
    <t>- Loto-ID Center</t>
  </si>
  <si>
    <t>-Lumiose Press</t>
  </si>
  <si>
    <t>- Café Rouleau</t>
  </si>
  <si>
    <t>-Café Gallant</t>
  </si>
  <si>
    <t>Autumnual Avenue</t>
  </si>
  <si>
    <t>- Café Pokemon Amie</t>
  </si>
  <si>
    <t>- Pokeball Boutique</t>
  </si>
  <si>
    <t>- Restaurant Le Yeah</t>
  </si>
  <si>
    <t>- Juice Shopee</t>
  </si>
  <si>
    <t>- Restaurant Le Wow</t>
  </si>
  <si>
    <t>- Café Kizuna</t>
  </si>
  <si>
    <t>Vert Plaza</t>
  </si>
  <si>
    <t>Bleu Plaza</t>
  </si>
  <si>
    <t>- Café Cyclone</t>
  </si>
  <si>
    <t>Magenta Plaza</t>
  </si>
  <si>
    <t>Rouge Plaza</t>
  </si>
  <si>
    <t>Jaune Plaza</t>
  </si>
  <si>
    <t>Centrico Plaza</t>
  </si>
  <si>
    <t>Prism Tower</t>
  </si>
  <si>
    <t>Lysandre Café</t>
  </si>
  <si>
    <t>Shabboneau Clastle</t>
  </si>
  <si>
    <t>Name Rater</t>
  </si>
  <si>
    <t>Hotel Caphrier</t>
  </si>
  <si>
    <t>Coumarine Gym</t>
  </si>
  <si>
    <t>Incense Shop</t>
  </si>
  <si>
    <t>Hotel Coumarine</t>
  </si>
  <si>
    <t>Seaside and Hillcrest Stations</t>
  </si>
  <si>
    <t>Hillcrest Cliff</t>
  </si>
  <si>
    <t>Pokemart</t>
  </si>
  <si>
    <t>Hotel Couriway</t>
  </si>
  <si>
    <t>Move Reminder</t>
  </si>
  <si>
    <t>Move Deleter</t>
  </si>
  <si>
    <t>Momoo milk seller</t>
  </si>
  <si>
    <t>Incorpora</t>
  </si>
  <si>
    <t>Hotel Marine Snow</t>
  </si>
  <si>
    <t>Kalos Powerplant</t>
  </si>
  <si>
    <t>Move Tutor</t>
  </si>
  <si>
    <t>- Sushi High Roller</t>
  </si>
  <si>
    <t>- Library Room</t>
  </si>
  <si>
    <t>ok</t>
  </si>
  <si>
    <t>Ok</t>
  </si>
  <si>
    <t>Rota 1</t>
  </si>
  <si>
    <t>Rota 8</t>
  </si>
  <si>
    <t>Santalune Gym</t>
  </si>
  <si>
    <t>Trainer's School</t>
  </si>
  <si>
    <t>1 das 3 aves lendárias</t>
  </si>
  <si>
    <t>Snowbelle Gym</t>
  </si>
  <si>
    <t>Local de encontro de Mewtwo</t>
  </si>
  <si>
    <t>Pokemon</t>
  </si>
  <si>
    <t>Ambrette town</t>
  </si>
  <si>
    <t>Coluna1</t>
  </si>
  <si>
    <t>2002,</t>
  </si>
  <si>
    <t>10/01/26 - adicionar uma coluna lateral com um código onde o primeiro dígito informa a raridade do pokemon na rota e os outros 3 a rota</t>
  </si>
  <si>
    <t>(1) Comum - 60%</t>
  </si>
  <si>
    <t>(2) Incomum - 30%</t>
  </si>
  <si>
    <t>(3) Raro - 6%</t>
  </si>
  <si>
    <t>(4) Muito raro - 3%</t>
  </si>
  <si>
    <t>(5) Evento - 1%</t>
  </si>
  <si>
    <t>002</t>
  </si>
  <si>
    <t>Raridade</t>
  </si>
  <si>
    <t>11/01/26 - nº do pokemon aleatório deve ser baseado em sua raridade na rota em questão</t>
  </si>
  <si>
    <t>Pokémon rota:</t>
  </si>
  <si>
    <t>raridade/rota</t>
  </si>
  <si>
    <t>12/01/26 - criar uma tabela com o faixas de nivel geral dos pokémon da área</t>
  </si>
  <si>
    <t>12/01/26 - elaborar um sistema de variação de níveis dos pokémon seguindo os moldes da tabela de raridade</t>
  </si>
  <si>
    <t>001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</si>
  <si>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</si>
  <si>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</si>
  <si>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</si>
  <si>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</si>
  <si>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</si>
  <si>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</si>
  <si>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</si>
  <si>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</si>
  <si>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</si>
  <si>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</si>
  <si>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</si>
  <si>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</si>
  <si>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</si>
  <si>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</si>
  <si>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</si>
  <si>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</si>
  <si>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</si>
  <si>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</si>
  <si>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</si>
  <si>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</si>
  <si>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Cód</t>
  </si>
  <si>
    <t>anic</t>
  </si>
  <si>
    <t>aqct</t>
  </si>
  <si>
    <t>auta</t>
  </si>
  <si>
    <t>azrb</t>
  </si>
  <si>
    <t>bamr</t>
  </si>
  <si>
    <t>btlc</t>
  </si>
  <si>
    <t>btli</t>
  </si>
  <si>
    <t>btlm</t>
  </si>
  <si>
    <t>bryf</t>
  </si>
  <si>
    <t>cmpt</t>
  </si>
  <si>
    <t>chat</t>
  </si>
  <si>
    <t>cnnc</t>
  </si>
  <si>
    <t>cmrc</t>
  </si>
  <si>
    <t>crwt</t>
  </si>
  <si>
    <t>cyllc</t>
  </si>
  <si>
    <t>dndt</t>
  </si>
  <si>
    <t>esta</t>
  </si>
  <si>
    <t>frwp</t>
  </si>
  <si>
    <t>fnds</t>
  </si>
  <si>
    <t>froc</t>
  </si>
  <si>
    <t>geot</t>
  </si>
  <si>
    <t>gltc</t>
  </si>
  <si>
    <t>hiba</t>
  </si>
  <si>
    <t>homt</t>
  </si>
  <si>
    <t>hotr</t>
  </si>
  <si>
    <t>juis</t>
  </si>
  <si>
    <t>klho</t>
  </si>
  <si>
    <t>pwrp</t>
  </si>
  <si>
    <t>kloc</t>
  </si>
  <si>
    <t>lvrc</t>
  </si>
  <si>
    <t>lsth</t>
  </si>
  <si>
    <t>lumc</t>
  </si>
  <si>
    <t>lumr</t>
  </si>
  <si>
    <t>lumm</t>
  </si>
  <si>
    <t>lsdl</t>
  </si>
  <si>
    <t>nthb</t>
  </si>
  <si>
    <t>prfp</t>
  </si>
  <si>
    <t>hous</t>
  </si>
  <si>
    <t>pkbf</t>
  </si>
  <si>
    <t>mart</t>
  </si>
  <si>
    <t>pc</t>
  </si>
  <si>
    <t>dayc</t>
  </si>
  <si>
    <t>leag</t>
  </si>
  <si>
    <t>pkvl</t>
  </si>
  <si>
    <t>rfcc</t>
  </si>
  <si>
    <t>stlu</t>
  </si>
  <si>
    <t>stfo</t>
  </si>
  <si>
    <t>sesd</t>
  </si>
  <si>
    <t>shbc</t>
  </si>
  <si>
    <t>shlc</t>
  </si>
  <si>
    <t>snbc</t>
  </si>
  <si>
    <t>sthb</t>
  </si>
  <si>
    <t>tfhq</t>
  </si>
  <si>
    <t>trmc</t>
  </si>
  <si>
    <t>twrm</t>
  </si>
  <si>
    <t>unkd</t>
  </si>
  <si>
    <t>vnvt</t>
  </si>
  <si>
    <t>vrna</t>
  </si>
  <si>
    <t>vicr</t>
  </si>
  <si>
    <t>abtt</t>
  </si>
  <si>
    <t>NvlInf</t>
  </si>
  <si>
    <t>NvlSup</t>
  </si>
  <si>
    <t>preenchendo</t>
  </si>
  <si>
    <t>3stfo</t>
  </si>
  <si>
    <t>3stfo, 3003</t>
  </si>
  <si>
    <t>2002, 2003</t>
  </si>
  <si>
    <t xml:space="preserve">3stfo, </t>
  </si>
  <si>
    <t>2002, 1stfo</t>
  </si>
  <si>
    <t>2stfo</t>
  </si>
  <si>
    <t>1002, 1stfo</t>
  </si>
  <si>
    <t xml:space="preserve">2003, </t>
  </si>
  <si>
    <t>1002, 2stfo, 1003</t>
  </si>
  <si>
    <t>Analise mais produnda:</t>
  </si>
  <si>
    <t>2003, 1022</t>
  </si>
  <si>
    <t>1003, 2022</t>
  </si>
  <si>
    <t>Yellow Flower Route 022</t>
  </si>
  <si>
    <t>Yellow Flower Route 004</t>
  </si>
  <si>
    <t>Red Flower Route 004</t>
  </si>
  <si>
    <t xml:space="preserve">2sf3, </t>
  </si>
  <si>
    <t>1sf3</t>
  </si>
  <si>
    <t>yf22</t>
  </si>
  <si>
    <t>2022, 2yf3, 2yf22</t>
  </si>
  <si>
    <t>1yf22</t>
  </si>
  <si>
    <t>3003, 3022, 3yf22</t>
  </si>
  <si>
    <t>3022, 3yf22</t>
  </si>
  <si>
    <t>1022, 2yf22</t>
  </si>
  <si>
    <t>1yf22, 3su22</t>
  </si>
  <si>
    <t>2022, 1yf3, 1yf22, 1su22</t>
  </si>
  <si>
    <t>Rota 22 pesca</t>
  </si>
  <si>
    <t>2yf4, 1rf4</t>
  </si>
  <si>
    <t>3yf4, 3rf4</t>
  </si>
  <si>
    <t>2yf4, 2rf4</t>
  </si>
  <si>
    <t>1yf3, 2yf4, 2rf4</t>
  </si>
  <si>
    <t>2yf22, 1005</t>
  </si>
  <si>
    <t>3005, 1pf5</t>
  </si>
  <si>
    <t>2003, 2pf5</t>
  </si>
  <si>
    <t>3005, 3pf5</t>
  </si>
  <si>
    <t>2005, 2pf5</t>
  </si>
  <si>
    <t>1002, 1003, 1022, 1005, 2pf5</t>
  </si>
  <si>
    <t>2005, 1pf5</t>
  </si>
  <si>
    <t>1005, 2pf5</t>
  </si>
  <si>
    <t>Hordas rota 5</t>
  </si>
  <si>
    <t>2007, 2yf7, 2pf7</t>
  </si>
  <si>
    <t>2007, yf7, 2pf7</t>
  </si>
  <si>
    <t>1007, 3yf7, 3pf7</t>
  </si>
  <si>
    <t>1yf4, 1yf3, 3007, 1yf7, 1pf7</t>
  </si>
  <si>
    <t>Hordas rota 7</t>
  </si>
  <si>
    <t>1006</t>
  </si>
  <si>
    <t>2006</t>
  </si>
  <si>
    <t>3006</t>
  </si>
  <si>
    <t>1rb6</t>
  </si>
  <si>
    <t>3rb6</t>
  </si>
  <si>
    <t>Parfum palace fishing</t>
  </si>
  <si>
    <t>Berry fields</t>
  </si>
  <si>
    <t>1cnnc</t>
  </si>
  <si>
    <t>2cnnc</t>
  </si>
  <si>
    <t>Horas connecting cave</t>
  </si>
  <si>
    <t>1008, 2yf8</t>
  </si>
  <si>
    <t xml:space="preserve">1008, 2yf8, </t>
  </si>
  <si>
    <t>2008, 2yf8</t>
  </si>
  <si>
    <t>2008, 1yf8</t>
  </si>
  <si>
    <t>3008, 3yf8</t>
  </si>
  <si>
    <t>2008. 2yf8</t>
  </si>
  <si>
    <t>Horas rota 8</t>
  </si>
  <si>
    <t>1009</t>
  </si>
  <si>
    <t>1gltc</t>
  </si>
  <si>
    <t xml:space="preserve">2gltc, </t>
  </si>
  <si>
    <t>1gltc,</t>
  </si>
  <si>
    <t>2gltc</t>
  </si>
  <si>
    <t>3gltc</t>
  </si>
  <si>
    <t>2gltc,</t>
  </si>
  <si>
    <t>Glittering cave queda</t>
  </si>
  <si>
    <t>1010, 2yf10</t>
  </si>
  <si>
    <t>3010, 3yf10</t>
  </si>
  <si>
    <t>1010, 2010</t>
  </si>
  <si>
    <t>1010, 3yf10</t>
  </si>
  <si>
    <t>2010, 1yf10</t>
  </si>
  <si>
    <t>3010, 1yf10</t>
  </si>
  <si>
    <t>Hordas rota 10</t>
  </si>
  <si>
    <t>yf4</t>
  </si>
  <si>
    <t>rf4</t>
  </si>
  <si>
    <t>desnecessário</t>
  </si>
  <si>
    <t>22/01/26 - nível de evolução</t>
  </si>
  <si>
    <t>não lendários preenchidos</t>
  </si>
  <si>
    <t>Purple Fower Route 005</t>
  </si>
  <si>
    <t>pf5</t>
  </si>
  <si>
    <t>Horde Route 005</t>
  </si>
  <si>
    <t>he5</t>
  </si>
  <si>
    <t>Rustling bush route 006</t>
  </si>
  <si>
    <t>rb6</t>
  </si>
  <si>
    <t>02/02/2026 - Passar planilha para o calc</t>
  </si>
  <si>
    <t>Aleatório:</t>
  </si>
  <si>
    <t>22/01/26 - capar o nível máximo do pokémon de acordo com a rota</t>
  </si>
  <si>
    <t>preenchendo raridade/rota</t>
  </si>
  <si>
    <t>tá osso</t>
  </si>
  <si>
    <t>&lt;= Cód. Área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</si>
</sst>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4D5156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3A3A3A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rgb="FFA66A4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6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1"/>
    <xf numFmtId="0" fontId="0" fillId="0" borderId="0" xfId="0" applyAlignment="1">
      <alignment horizontal="left"/>
    </xf>
    <xf numFmtId="0" fontId="3" fillId="0" borderId="0" xfId="1" applyFont="1"/>
    <xf numFmtId="9" fontId="0" fillId="0" borderId="0" xfId="0" applyNumberFormat="1"/>
    <xf numFmtId="0" fontId="4" fillId="0" borderId="0" xfId="1" applyFont="1"/>
    <xf numFmtId="0" fontId="0" fillId="0" borderId="0" xfId="0" applyAlignment="1">
      <alignment horizontal="right"/>
    </xf>
    <xf numFmtId="0" fontId="5" fillId="0" borderId="0" xfId="0" applyFont="1"/>
    <xf numFmtId="0" fontId="0" fillId="0" borderId="0" xfId="0" applyAlignment="1">
      <alignment horizontal="left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10" fontId="0" fillId="0" borderId="0" xfId="0" applyNumberFormat="1"/>
    <xf numFmtId="0" fontId="0" fillId="0" borderId="0" xfId="0" applyAlignment="1">
      <alignment horizontal="center"/>
    </xf>
    <xf numFmtId="0" fontId="2" fillId="0" borderId="0" xfId="1" applyAlignment="1">
      <alignment horizontal="left" vertical="center" wrapText="1" indent="1"/>
    </xf>
    <xf numFmtId="0" fontId="0" fillId="10" borderId="0" xfId="0" applyFill="1" applyAlignment="1">
      <alignment vertical="center" wrapText="1"/>
    </xf>
    <xf numFmtId="0" fontId="7" fillId="10" borderId="0" xfId="0" applyFont="1" applyFill="1" applyAlignment="1">
      <alignment horizontal="center" vertical="center" wrapText="1"/>
    </xf>
    <xf numFmtId="0" fontId="7" fillId="10" borderId="0" xfId="0" applyFont="1" applyFill="1" applyAlignment="1">
      <alignment vertical="center" wrapText="1"/>
    </xf>
    <xf numFmtId="9" fontId="7" fillId="10" borderId="0" xfId="0" applyNumberFormat="1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0" borderId="0" xfId="0" quotePrefix="1"/>
    <xf numFmtId="9" fontId="7" fillId="10" borderId="1" xfId="0" applyNumberFormat="1" applyFont="1" applyFill="1" applyBorder="1" applyAlignment="1">
      <alignment vertical="center" wrapText="1"/>
    </xf>
    <xf numFmtId="0" fontId="4" fillId="0" borderId="0" xfId="0" applyFont="1"/>
    <xf numFmtId="0" fontId="0" fillId="10" borderId="1" xfId="0" applyFill="1" applyBorder="1" applyAlignment="1">
      <alignment vertical="center" wrapText="1"/>
    </xf>
    <xf numFmtId="0" fontId="7" fillId="10" borderId="1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2" fillId="0" borderId="0" xfId="1" applyAlignment="1">
      <alignment horizontal="left" vertical="center" indent="1"/>
    </xf>
    <xf numFmtId="9" fontId="0" fillId="0" borderId="0" xfId="2" applyFont="1" applyAlignment="1">
      <alignment horizontal="center"/>
    </xf>
    <xf numFmtId="49" fontId="0" fillId="0" borderId="0" xfId="0" applyNumberFormat="1"/>
    <xf numFmtId="14" fontId="0" fillId="0" borderId="0" xfId="0" applyNumberFormat="1"/>
    <xf numFmtId="14" fontId="0" fillId="11" borderId="0" xfId="0" applyNumberFormat="1" applyFill="1"/>
    <xf numFmtId="0" fontId="0" fillId="0" borderId="2" xfId="0" applyBorder="1"/>
    <xf numFmtId="0" fontId="0" fillId="0" borderId="2" xfId="0" quotePrefix="1" applyBorder="1" applyAlignment="1">
      <alignment horizontal="center"/>
    </xf>
    <xf numFmtId="0" fontId="0" fillId="0" borderId="2" xfId="0" applyBorder="1" applyAlignment="1">
      <alignment horizontal="center"/>
    </xf>
    <xf numFmtId="0" fontId="10" fillId="0" borderId="0" xfId="0" applyFont="1" applyAlignment="1">
      <alignment horizontal="right"/>
    </xf>
    <xf numFmtId="0" fontId="0" fillId="0" borderId="0" xfId="2" applyNumberFormat="1" applyFont="1" applyAlignment="1">
      <alignment horizontal="left"/>
    </xf>
    <xf numFmtId="49" fontId="0" fillId="0" borderId="0" xfId="0" applyNumberFormat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12" borderId="0" xfId="0" applyFill="1"/>
    <xf numFmtId="2" fontId="0" fillId="0" borderId="0" xfId="0" applyNumberFormat="1"/>
    <xf numFmtId="0" fontId="0" fillId="13" borderId="0" xfId="0" applyFill="1"/>
    <xf numFmtId="16" fontId="0" fillId="0" borderId="0" xfId="0" applyNumberFormat="1"/>
    <xf numFmtId="0" fontId="0" fillId="0" borderId="0" xfId="0" applyAlignment="1">
      <alignment horizontal="center"/>
    </xf>
  </cellXfs>
  <cellStyles count="3">
    <cellStyle name="Hiperlink" xfId="1" builtinId="8"/>
    <cellStyle name="Normal" xfId="0" builtinId="0"/>
    <cellStyle name="Porcentagem" xfId="2" builtinId="5"/>
  </cellStyles>
  <dxfs count="11"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-0.24994659260841701"/>
        </patternFill>
      </fill>
    </dxf>
    <dxf>
      <numFmt numFmtId="2" formatCode="0.00"/>
    </dxf>
    <dxf>
      <numFmt numFmtId="2" formatCode="0.00"/>
    </dxf>
    <dxf>
      <numFmt numFmtId="30" formatCode="@"/>
    </dxf>
    <dxf>
      <alignment horizontal="left" vertical="center" textRotation="0" wrapText="1" indent="1" justifyLastLine="0" shrinkToFit="0" readingOrder="0"/>
    </dxf>
  </dxfs>
  <tableStyles count="0" defaultTableStyle="TableStyleMedium2" defaultPivotStyle="PivotStyleLight16"/>
  <colors>
    <mruColors>
      <color rgb="FFFF9999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Rota 5'!A1"/><Relationship Id="rId13" Type="http://schemas.openxmlformats.org/officeDocument/2006/relationships/hyperlink" Target="#'Rota 20'!A1"/><Relationship Id="rId18" Type="http://schemas.openxmlformats.org/officeDocument/2006/relationships/hyperlink" Target="#'Rota 15'!A1"/><Relationship Id="rId3" Type="http://schemas.openxmlformats.org/officeDocument/2006/relationships/hyperlink" Target="#Aquacorde!A1"/><Relationship Id="rId21" Type="http://schemas.openxmlformats.org/officeDocument/2006/relationships/hyperlink" Target="#'Rota 13'!A1"/><Relationship Id="rId7" Type="http://schemas.openxmlformats.org/officeDocument/2006/relationships/hyperlink" Target="#'Rota 6'!A1"/><Relationship Id="rId12" Type="http://schemas.openxmlformats.org/officeDocument/2006/relationships/hyperlink" Target="#'Route 1'!A1"/><Relationship Id="rId17" Type="http://schemas.openxmlformats.org/officeDocument/2006/relationships/hyperlink" Target="#'Rota 17'!A1"/><Relationship Id="rId25" Type="http://schemas.openxmlformats.org/officeDocument/2006/relationships/hyperlink" Target="#'Rota 10'!A1"/><Relationship Id="rId2" Type="http://schemas.openxmlformats.org/officeDocument/2006/relationships/hyperlink" Target="#'Vaniville Town'!A1"/><Relationship Id="rId16" Type="http://schemas.openxmlformats.org/officeDocument/2006/relationships/hyperlink" Target="#'Rota 18'!A1"/><Relationship Id="rId20" Type="http://schemas.openxmlformats.org/officeDocument/2006/relationships/hyperlink" Target="#'Rota 16'!A1"/><Relationship Id="rId1" Type="http://schemas.openxmlformats.org/officeDocument/2006/relationships/image" Target="../media/image1.jpg"/><Relationship Id="rId6" Type="http://schemas.openxmlformats.org/officeDocument/2006/relationships/hyperlink" Target="#'Rota 7'!A1"/><Relationship Id="rId11" Type="http://schemas.openxmlformats.org/officeDocument/2006/relationships/hyperlink" Target="#'Rota 2'!A1"/><Relationship Id="rId24" Type="http://schemas.openxmlformats.org/officeDocument/2006/relationships/hyperlink" Target="#'Rota 11'!A1"/><Relationship Id="rId5" Type="http://schemas.openxmlformats.org/officeDocument/2006/relationships/hyperlink" Target="#'Rota 8'!A1"/><Relationship Id="rId15" Type="http://schemas.openxmlformats.org/officeDocument/2006/relationships/hyperlink" Target="#'Rota 19'!A1"/><Relationship Id="rId23" Type="http://schemas.openxmlformats.org/officeDocument/2006/relationships/hyperlink" Target="#'Rota 12'!A1"/><Relationship Id="rId10" Type="http://schemas.openxmlformats.org/officeDocument/2006/relationships/hyperlink" Target="#'Rota 4'!A1"/><Relationship Id="rId19" Type="http://schemas.openxmlformats.org/officeDocument/2006/relationships/hyperlink" Target="#'Rota 14'!A1"/><Relationship Id="rId4" Type="http://schemas.openxmlformats.org/officeDocument/2006/relationships/hyperlink" Target="#'Rota 9'!A1"/><Relationship Id="rId9" Type="http://schemas.openxmlformats.org/officeDocument/2006/relationships/hyperlink" Target="#'Rota 3'!A1"/><Relationship Id="rId14" Type="http://schemas.openxmlformats.org/officeDocument/2006/relationships/hyperlink" Target="#'Rota 21'!A1"/><Relationship Id="rId22" Type="http://schemas.openxmlformats.org/officeDocument/2006/relationships/hyperlink" Target="#'Azure Bay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600075</xdr:colOff>
      <xdr:row>1</xdr:row>
      <xdr:rowOff>9524</xdr:rowOff>
    </xdr:from>
    <xdr:to>
      <xdr:col>27</xdr:col>
      <xdr:colOff>142875</xdr:colOff>
      <xdr:row>24</xdr:row>
      <xdr:rowOff>9525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AB73DF2F-A26F-D0CF-9C98-B76231813E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4815"/>
        <a:stretch/>
      </xdr:blipFill>
      <xdr:spPr>
        <a:xfrm>
          <a:off x="3790950" y="200024"/>
          <a:ext cx="6858001" cy="4381501"/>
        </a:xfrm>
        <a:prstGeom prst="rect">
          <a:avLst/>
        </a:prstGeom>
      </xdr:spPr>
    </xdr:pic>
    <xdr:clientData/>
  </xdr:twoCellAnchor>
  <xdr:twoCellAnchor>
    <xdr:from>
      <xdr:col>23</xdr:col>
      <xdr:colOff>130629</xdr:colOff>
      <xdr:row>20</xdr:row>
      <xdr:rowOff>146957</xdr:rowOff>
    </xdr:from>
    <xdr:to>
      <xdr:col>23</xdr:col>
      <xdr:colOff>375558</xdr:colOff>
      <xdr:row>22</xdr:row>
      <xdr:rowOff>27214</xdr:rowOff>
    </xdr:to>
    <xdr:sp macro="" textlink="">
      <xdr:nvSpPr>
        <xdr:cNvPr id="7" name="Elipse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398CE0-30AB-1F3C-C394-B8BF4FA79231}"/>
            </a:ext>
          </a:extLst>
        </xdr:cNvPr>
        <xdr:cNvSpPr/>
      </xdr:nvSpPr>
      <xdr:spPr>
        <a:xfrm>
          <a:off x="8196943" y="3956957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152400</xdr:colOff>
      <xdr:row>17</xdr:row>
      <xdr:rowOff>185057</xdr:rowOff>
    </xdr:from>
    <xdr:to>
      <xdr:col>23</xdr:col>
      <xdr:colOff>397329</xdr:colOff>
      <xdr:row>19</xdr:row>
      <xdr:rowOff>65314</xdr:rowOff>
    </xdr:to>
    <xdr:sp macro="" textlink="">
      <xdr:nvSpPr>
        <xdr:cNvPr id="8" name="Elips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6575060-2613-4BDE-9A51-2CE10A1A8BDF}"/>
            </a:ext>
          </a:extLst>
        </xdr:cNvPr>
        <xdr:cNvSpPr/>
      </xdr:nvSpPr>
      <xdr:spPr>
        <a:xfrm>
          <a:off x="8218714" y="3423557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22</xdr:col>
      <xdr:colOff>435429</xdr:colOff>
      <xdr:row>13</xdr:row>
      <xdr:rowOff>130628</xdr:rowOff>
    </xdr:from>
    <xdr:to>
      <xdr:col>23</xdr:col>
      <xdr:colOff>70758</xdr:colOff>
      <xdr:row>15</xdr:row>
      <xdr:rowOff>10885</xdr:rowOff>
    </xdr:to>
    <xdr:sp macro="" textlink="">
      <xdr:nvSpPr>
        <xdr:cNvPr id="9" name="Elipse 8">
          <a:extLst>
            <a:ext uri="{FF2B5EF4-FFF2-40B4-BE49-F238E27FC236}">
              <a16:creationId xmlns:a16="http://schemas.microsoft.com/office/drawing/2014/main" id="{D15127F5-9C65-4361-ABD0-666990793938}"/>
            </a:ext>
          </a:extLst>
        </xdr:cNvPr>
        <xdr:cNvSpPr/>
      </xdr:nvSpPr>
      <xdr:spPr>
        <a:xfrm>
          <a:off x="7892143" y="2607128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25</xdr:col>
      <xdr:colOff>185058</xdr:colOff>
      <xdr:row>13</xdr:row>
      <xdr:rowOff>81642</xdr:rowOff>
    </xdr:from>
    <xdr:to>
      <xdr:col>25</xdr:col>
      <xdr:colOff>429987</xdr:colOff>
      <xdr:row>14</xdr:row>
      <xdr:rowOff>152399</xdr:rowOff>
    </xdr:to>
    <xdr:sp macro="" textlink="">
      <xdr:nvSpPr>
        <xdr:cNvPr id="10" name="Elipse 9">
          <a:extLst>
            <a:ext uri="{FF2B5EF4-FFF2-40B4-BE49-F238E27FC236}">
              <a16:creationId xmlns:a16="http://schemas.microsoft.com/office/drawing/2014/main" id="{D7A3FDC4-A230-4E14-A7E8-764DE53A4447}"/>
            </a:ext>
          </a:extLst>
        </xdr:cNvPr>
        <xdr:cNvSpPr/>
      </xdr:nvSpPr>
      <xdr:spPr>
        <a:xfrm>
          <a:off x="9470572" y="2558142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26</xdr:col>
      <xdr:colOff>152401</xdr:colOff>
      <xdr:row>11</xdr:row>
      <xdr:rowOff>48985</xdr:rowOff>
    </xdr:from>
    <xdr:to>
      <xdr:col>26</xdr:col>
      <xdr:colOff>397330</xdr:colOff>
      <xdr:row>12</xdr:row>
      <xdr:rowOff>119742</xdr:rowOff>
    </xdr:to>
    <xdr:sp macro="" textlink="">
      <xdr:nvSpPr>
        <xdr:cNvPr id="11" name="Elipse 10">
          <a:extLst>
            <a:ext uri="{FF2B5EF4-FFF2-40B4-BE49-F238E27FC236}">
              <a16:creationId xmlns:a16="http://schemas.microsoft.com/office/drawing/2014/main" id="{22CBAF2D-CF3A-4F60-9213-B737F2BA77BF}"/>
            </a:ext>
          </a:extLst>
        </xdr:cNvPr>
        <xdr:cNvSpPr/>
      </xdr:nvSpPr>
      <xdr:spPr>
        <a:xfrm>
          <a:off x="10047515" y="2144485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25</xdr:col>
      <xdr:colOff>397330</xdr:colOff>
      <xdr:row>9</xdr:row>
      <xdr:rowOff>43542</xdr:rowOff>
    </xdr:from>
    <xdr:to>
      <xdr:col>26</xdr:col>
      <xdr:colOff>32659</xdr:colOff>
      <xdr:row>10</xdr:row>
      <xdr:rowOff>114299</xdr:rowOff>
    </xdr:to>
    <xdr:sp macro="" textlink="">
      <xdr:nvSpPr>
        <xdr:cNvPr id="12" name="Elipse 11">
          <a:extLst>
            <a:ext uri="{FF2B5EF4-FFF2-40B4-BE49-F238E27FC236}">
              <a16:creationId xmlns:a16="http://schemas.microsoft.com/office/drawing/2014/main" id="{7E5ADEA1-922E-4991-BBFB-BF8292B283E8}"/>
            </a:ext>
          </a:extLst>
        </xdr:cNvPr>
        <xdr:cNvSpPr/>
      </xdr:nvSpPr>
      <xdr:spPr>
        <a:xfrm>
          <a:off x="9682844" y="1758042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293916</xdr:colOff>
      <xdr:row>7</xdr:row>
      <xdr:rowOff>70756</xdr:rowOff>
    </xdr:from>
    <xdr:to>
      <xdr:col>23</xdr:col>
      <xdr:colOff>538845</xdr:colOff>
      <xdr:row>8</xdr:row>
      <xdr:rowOff>141513</xdr:rowOff>
    </xdr:to>
    <xdr:sp macro="" textlink="">
      <xdr:nvSpPr>
        <xdr:cNvPr id="13" name="Elipse 12">
          <a:extLst>
            <a:ext uri="{FF2B5EF4-FFF2-40B4-BE49-F238E27FC236}">
              <a16:creationId xmlns:a16="http://schemas.microsoft.com/office/drawing/2014/main" id="{F9DE667A-C37A-45E6-9311-81FA6BCAD52A}"/>
            </a:ext>
          </a:extLst>
        </xdr:cNvPr>
        <xdr:cNvSpPr/>
      </xdr:nvSpPr>
      <xdr:spPr>
        <a:xfrm>
          <a:off x="8360230" y="1404256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24</xdr:col>
      <xdr:colOff>27216</xdr:colOff>
      <xdr:row>10</xdr:row>
      <xdr:rowOff>130627</xdr:rowOff>
    </xdr:from>
    <xdr:to>
      <xdr:col>24</xdr:col>
      <xdr:colOff>272145</xdr:colOff>
      <xdr:row>12</xdr:row>
      <xdr:rowOff>10884</xdr:rowOff>
    </xdr:to>
    <xdr:sp macro="" textlink="">
      <xdr:nvSpPr>
        <xdr:cNvPr id="14" name="Elipse 13">
          <a:extLst>
            <a:ext uri="{FF2B5EF4-FFF2-40B4-BE49-F238E27FC236}">
              <a16:creationId xmlns:a16="http://schemas.microsoft.com/office/drawing/2014/main" id="{0E54486A-E751-450E-AACE-2FA1D03D319B}"/>
            </a:ext>
          </a:extLst>
        </xdr:cNvPr>
        <xdr:cNvSpPr/>
      </xdr:nvSpPr>
      <xdr:spPr>
        <a:xfrm>
          <a:off x="8703130" y="2035627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21</xdr:col>
      <xdr:colOff>364673</xdr:colOff>
      <xdr:row>9</xdr:row>
      <xdr:rowOff>38099</xdr:rowOff>
    </xdr:from>
    <xdr:to>
      <xdr:col>22</xdr:col>
      <xdr:colOff>2</xdr:colOff>
      <xdr:row>10</xdr:row>
      <xdr:rowOff>108856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02E016B1-3FC0-4014-ADEE-BC928E2C75C2}"/>
            </a:ext>
          </a:extLst>
        </xdr:cNvPr>
        <xdr:cNvSpPr/>
      </xdr:nvSpPr>
      <xdr:spPr>
        <a:xfrm>
          <a:off x="7211787" y="1752599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20</xdr:col>
      <xdr:colOff>223159</xdr:colOff>
      <xdr:row>13</xdr:row>
      <xdr:rowOff>174170</xdr:rowOff>
    </xdr:from>
    <xdr:to>
      <xdr:col>20</xdr:col>
      <xdr:colOff>468088</xdr:colOff>
      <xdr:row>15</xdr:row>
      <xdr:rowOff>54427</xdr:rowOff>
    </xdr:to>
    <xdr:sp macro="" textlink="">
      <xdr:nvSpPr>
        <xdr:cNvPr id="17" name="Elipse 16">
          <a:extLst>
            <a:ext uri="{FF2B5EF4-FFF2-40B4-BE49-F238E27FC236}">
              <a16:creationId xmlns:a16="http://schemas.microsoft.com/office/drawing/2014/main" id="{3CB409C1-0ECB-4305-97CF-6BBE6CF99812}"/>
            </a:ext>
          </a:extLst>
        </xdr:cNvPr>
        <xdr:cNvSpPr/>
      </xdr:nvSpPr>
      <xdr:spPr>
        <a:xfrm>
          <a:off x="6460673" y="2650670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18</xdr:col>
      <xdr:colOff>195944</xdr:colOff>
      <xdr:row>18</xdr:row>
      <xdr:rowOff>38098</xdr:rowOff>
    </xdr:from>
    <xdr:to>
      <xdr:col>18</xdr:col>
      <xdr:colOff>440873</xdr:colOff>
      <xdr:row>19</xdr:row>
      <xdr:rowOff>108855</xdr:rowOff>
    </xdr:to>
    <xdr:sp macro="" textlink="">
      <xdr:nvSpPr>
        <xdr:cNvPr id="18" name="Elipse 17">
          <a:extLst>
            <a:ext uri="{FF2B5EF4-FFF2-40B4-BE49-F238E27FC236}">
              <a16:creationId xmlns:a16="http://schemas.microsoft.com/office/drawing/2014/main" id="{ED95127D-702F-48CC-AD58-403517043B04}"/>
            </a:ext>
          </a:extLst>
        </xdr:cNvPr>
        <xdr:cNvSpPr/>
      </xdr:nvSpPr>
      <xdr:spPr>
        <a:xfrm>
          <a:off x="5214258" y="3467098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17</xdr:col>
      <xdr:colOff>440872</xdr:colOff>
      <xdr:row>13</xdr:row>
      <xdr:rowOff>168726</xdr:rowOff>
    </xdr:from>
    <xdr:to>
      <xdr:col>18</xdr:col>
      <xdr:colOff>76201</xdr:colOff>
      <xdr:row>15</xdr:row>
      <xdr:rowOff>48983</xdr:rowOff>
    </xdr:to>
    <xdr:sp macro="" textlink="">
      <xdr:nvSpPr>
        <xdr:cNvPr id="19" name="Elipse 18">
          <a:extLst>
            <a:ext uri="{FF2B5EF4-FFF2-40B4-BE49-F238E27FC236}">
              <a16:creationId xmlns:a16="http://schemas.microsoft.com/office/drawing/2014/main" id="{1293FFB7-C95E-47E0-835B-87930DBEC15A}"/>
            </a:ext>
          </a:extLst>
        </xdr:cNvPr>
        <xdr:cNvSpPr/>
      </xdr:nvSpPr>
      <xdr:spPr>
        <a:xfrm>
          <a:off x="4849586" y="2645226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17</xdr:col>
      <xdr:colOff>293915</xdr:colOff>
      <xdr:row>8</xdr:row>
      <xdr:rowOff>141512</xdr:rowOff>
    </xdr:from>
    <xdr:to>
      <xdr:col>17</xdr:col>
      <xdr:colOff>538844</xdr:colOff>
      <xdr:row>10</xdr:row>
      <xdr:rowOff>21769</xdr:rowOff>
    </xdr:to>
    <xdr:sp macro="" textlink="">
      <xdr:nvSpPr>
        <xdr:cNvPr id="20" name="Elipse 19">
          <a:extLst>
            <a:ext uri="{FF2B5EF4-FFF2-40B4-BE49-F238E27FC236}">
              <a16:creationId xmlns:a16="http://schemas.microsoft.com/office/drawing/2014/main" id="{070E4D27-0DB3-48D3-894D-47D5506EDED8}"/>
            </a:ext>
          </a:extLst>
        </xdr:cNvPr>
        <xdr:cNvSpPr/>
      </xdr:nvSpPr>
      <xdr:spPr>
        <a:xfrm>
          <a:off x="4702629" y="1665512"/>
          <a:ext cx="244929" cy="261257"/>
        </a:xfrm>
        <a:prstGeom prst="ellipse">
          <a:avLst/>
        </a:prstGeom>
        <a:solidFill>
          <a:schemeClr val="accent1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17</xdr:col>
      <xdr:colOff>288284</xdr:colOff>
      <xdr:row>8</xdr:row>
      <xdr:rowOff>141512</xdr:rowOff>
    </xdr:from>
    <xdr:to>
      <xdr:col>17</xdr:col>
      <xdr:colOff>533213</xdr:colOff>
      <xdr:row>10</xdr:row>
      <xdr:rowOff>21769</xdr:rowOff>
    </xdr:to>
    <xdr:sp macro="" textlink="">
      <xdr:nvSpPr>
        <xdr:cNvPr id="21" name="Elipse 20">
          <a:extLst>
            <a:ext uri="{FF2B5EF4-FFF2-40B4-BE49-F238E27FC236}">
              <a16:creationId xmlns:a16="http://schemas.microsoft.com/office/drawing/2014/main" id="{D6309708-FA05-449B-8D0A-E3A78AFCE497}"/>
            </a:ext>
          </a:extLst>
        </xdr:cNvPr>
        <xdr:cNvSpPr/>
      </xdr:nvSpPr>
      <xdr:spPr>
        <a:xfrm>
          <a:off x="4702629" y="1665512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16</xdr:col>
      <xdr:colOff>493236</xdr:colOff>
      <xdr:row>11</xdr:row>
      <xdr:rowOff>123119</xdr:rowOff>
    </xdr:from>
    <xdr:to>
      <xdr:col>17</xdr:col>
      <xdr:colOff>127251</xdr:colOff>
      <xdr:row>13</xdr:row>
      <xdr:rowOff>3376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7DCF139E-6193-492F-8DB4-AB477BC2B0EF}"/>
            </a:ext>
          </a:extLst>
        </xdr:cNvPr>
        <xdr:cNvSpPr/>
      </xdr:nvSpPr>
      <xdr:spPr>
        <a:xfrm>
          <a:off x="4296667" y="2218619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19</xdr:col>
      <xdr:colOff>396016</xdr:colOff>
      <xdr:row>7</xdr:row>
      <xdr:rowOff>91588</xdr:rowOff>
    </xdr:from>
    <xdr:to>
      <xdr:col>20</xdr:col>
      <xdr:colOff>30031</xdr:colOff>
      <xdr:row>8</xdr:row>
      <xdr:rowOff>162345</xdr:rowOff>
    </xdr:to>
    <xdr:sp macro="" textlink="">
      <xdr:nvSpPr>
        <xdr:cNvPr id="23" name="Elipse 22">
          <a:extLst>
            <a:ext uri="{FF2B5EF4-FFF2-40B4-BE49-F238E27FC236}">
              <a16:creationId xmlns:a16="http://schemas.microsoft.com/office/drawing/2014/main" id="{1BE50BE3-ED9D-4ABF-A60D-71E88739F8C9}"/>
            </a:ext>
          </a:extLst>
        </xdr:cNvPr>
        <xdr:cNvSpPr/>
      </xdr:nvSpPr>
      <xdr:spPr>
        <a:xfrm>
          <a:off x="6032188" y="1425088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21</xdr:col>
      <xdr:colOff>371053</xdr:colOff>
      <xdr:row>3</xdr:row>
      <xdr:rowOff>14074</xdr:rowOff>
    </xdr:from>
    <xdr:to>
      <xdr:col>22</xdr:col>
      <xdr:colOff>5068</xdr:colOff>
      <xdr:row>4</xdr:row>
      <xdr:rowOff>84831</xdr:rowOff>
    </xdr:to>
    <xdr:sp macro="" textlink="">
      <xdr:nvSpPr>
        <xdr:cNvPr id="24" name="Elipse 23">
          <a:extLst>
            <a:ext uri="{FF2B5EF4-FFF2-40B4-BE49-F238E27FC236}">
              <a16:creationId xmlns:a16="http://schemas.microsoft.com/office/drawing/2014/main" id="{C65F11FD-F5E4-4A9D-B90D-20EF6B50BD04}"/>
            </a:ext>
          </a:extLst>
        </xdr:cNvPr>
        <xdr:cNvSpPr/>
      </xdr:nvSpPr>
      <xdr:spPr>
        <a:xfrm>
          <a:off x="7229053" y="585574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19</xdr:col>
      <xdr:colOff>54241</xdr:colOff>
      <xdr:row>10</xdr:row>
      <xdr:rowOff>162157</xdr:rowOff>
    </xdr:from>
    <xdr:to>
      <xdr:col>19</xdr:col>
      <xdr:colOff>299170</xdr:colOff>
      <xdr:row>12</xdr:row>
      <xdr:rowOff>42414</xdr:rowOff>
    </xdr:to>
    <xdr:sp macro="" textlink="">
      <xdr:nvSpPr>
        <xdr:cNvPr id="25" name="Elipse 24">
          <a:extLst>
            <a:ext uri="{FF2B5EF4-FFF2-40B4-BE49-F238E27FC236}">
              <a16:creationId xmlns:a16="http://schemas.microsoft.com/office/drawing/2014/main" id="{14CC5BD8-246E-412D-A52B-BE683AE41E03}"/>
            </a:ext>
          </a:extLst>
        </xdr:cNvPr>
        <xdr:cNvSpPr/>
      </xdr:nvSpPr>
      <xdr:spPr>
        <a:xfrm>
          <a:off x="5690413" y="2067157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24</xdr:col>
      <xdr:colOff>132318</xdr:colOff>
      <xdr:row>22</xdr:row>
      <xdr:rowOff>40540</xdr:rowOff>
    </xdr:from>
    <xdr:to>
      <xdr:col>24</xdr:col>
      <xdr:colOff>377247</xdr:colOff>
      <xdr:row>23</xdr:row>
      <xdr:rowOff>111297</xdr:rowOff>
    </xdr:to>
    <xdr:sp macro="" textlink="">
      <xdr:nvSpPr>
        <xdr:cNvPr id="27" name="Elipse 26">
          <a:extLst>
            <a:ext uri="{FF2B5EF4-FFF2-40B4-BE49-F238E27FC236}">
              <a16:creationId xmlns:a16="http://schemas.microsoft.com/office/drawing/2014/main" id="{93EFAA8F-348F-4A4E-ACCE-629295778C3F}"/>
            </a:ext>
          </a:extLst>
        </xdr:cNvPr>
        <xdr:cNvSpPr/>
      </xdr:nvSpPr>
      <xdr:spPr>
        <a:xfrm>
          <a:off x="8823059" y="4231540"/>
          <a:ext cx="244929" cy="261257"/>
        </a:xfrm>
        <a:prstGeom prst="ellipse">
          <a:avLst/>
        </a:prstGeom>
        <a:solidFill>
          <a:schemeClr val="accent4">
            <a:alpha val="46000"/>
          </a:schemeClr>
        </a:solidFill>
        <a:ln>
          <a:solidFill>
            <a:schemeClr val="accent1">
              <a:shade val="15000"/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18</xdr:col>
      <xdr:colOff>193502</xdr:colOff>
      <xdr:row>13</xdr:row>
      <xdr:rowOff>156901</xdr:rowOff>
    </xdr:from>
    <xdr:to>
      <xdr:col>18</xdr:col>
      <xdr:colOff>438431</xdr:colOff>
      <xdr:row>15</xdr:row>
      <xdr:rowOff>37158</xdr:rowOff>
    </xdr:to>
    <xdr:sp macro="" textlink="">
      <xdr:nvSpPr>
        <xdr:cNvPr id="28" name="Elipse 27">
          <a:extLst>
            <a:ext uri="{FF2B5EF4-FFF2-40B4-BE49-F238E27FC236}">
              <a16:creationId xmlns:a16="http://schemas.microsoft.com/office/drawing/2014/main" id="{51C1D60D-0997-4068-9900-D06E40361E80}"/>
            </a:ext>
          </a:extLst>
        </xdr:cNvPr>
        <xdr:cNvSpPr/>
      </xdr:nvSpPr>
      <xdr:spPr>
        <a:xfrm>
          <a:off x="5218761" y="2633401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19</xdr:col>
      <xdr:colOff>516696</xdr:colOff>
      <xdr:row>18</xdr:row>
      <xdr:rowOff>53111</xdr:rowOff>
    </xdr:from>
    <xdr:to>
      <xdr:col>20</xdr:col>
      <xdr:colOff>150711</xdr:colOff>
      <xdr:row>19</xdr:row>
      <xdr:rowOff>123868</xdr:rowOff>
    </xdr:to>
    <xdr:sp macro="" textlink="">
      <xdr:nvSpPr>
        <xdr:cNvPr id="29" name="Elipse 28">
          <a:extLst>
            <a:ext uri="{FF2B5EF4-FFF2-40B4-BE49-F238E27FC236}">
              <a16:creationId xmlns:a16="http://schemas.microsoft.com/office/drawing/2014/main" id="{A1F8C752-4F12-4993-B583-3EE68A4EC168}"/>
            </a:ext>
          </a:extLst>
        </xdr:cNvPr>
        <xdr:cNvSpPr/>
      </xdr:nvSpPr>
      <xdr:spPr>
        <a:xfrm>
          <a:off x="6152868" y="3482111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20</xdr:col>
      <xdr:colOff>31907</xdr:colOff>
      <xdr:row>9</xdr:row>
      <xdr:rowOff>166097</xdr:rowOff>
    </xdr:from>
    <xdr:to>
      <xdr:col>20</xdr:col>
      <xdr:colOff>276836</xdr:colOff>
      <xdr:row>11</xdr:row>
      <xdr:rowOff>46354</xdr:rowOff>
    </xdr:to>
    <xdr:sp macro="" textlink="">
      <xdr:nvSpPr>
        <xdr:cNvPr id="30" name="Elipse 29">
          <a:extLst>
            <a:ext uri="{FF2B5EF4-FFF2-40B4-BE49-F238E27FC236}">
              <a16:creationId xmlns:a16="http://schemas.microsoft.com/office/drawing/2014/main" id="{639A8D79-4204-4465-AF09-E5418E8EA89C}"/>
            </a:ext>
          </a:extLst>
        </xdr:cNvPr>
        <xdr:cNvSpPr/>
      </xdr:nvSpPr>
      <xdr:spPr>
        <a:xfrm>
          <a:off x="6278993" y="1880597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17</xdr:col>
      <xdr:colOff>125187</xdr:colOff>
      <xdr:row>9</xdr:row>
      <xdr:rowOff>173981</xdr:rowOff>
    </xdr:from>
    <xdr:to>
      <xdr:col>17</xdr:col>
      <xdr:colOff>315311</xdr:colOff>
      <xdr:row>11</xdr:row>
      <xdr:rowOff>13139</xdr:rowOff>
    </xdr:to>
    <xdr:sp macro="" textlink="">
      <xdr:nvSpPr>
        <xdr:cNvPr id="31" name="Elipse 30">
          <a:extLst>
            <a:ext uri="{FF2B5EF4-FFF2-40B4-BE49-F238E27FC236}">
              <a16:creationId xmlns:a16="http://schemas.microsoft.com/office/drawing/2014/main" id="{3D2E7591-445F-498B-8B21-15BC70040241}"/>
            </a:ext>
          </a:extLst>
        </xdr:cNvPr>
        <xdr:cNvSpPr/>
      </xdr:nvSpPr>
      <xdr:spPr>
        <a:xfrm>
          <a:off x="4539532" y="1888481"/>
          <a:ext cx="190124" cy="220158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22</xdr:col>
      <xdr:colOff>289411</xdr:colOff>
      <xdr:row>6</xdr:row>
      <xdr:rowOff>82016</xdr:rowOff>
    </xdr:from>
    <xdr:to>
      <xdr:col>22</xdr:col>
      <xdr:colOff>534340</xdr:colOff>
      <xdr:row>7</xdr:row>
      <xdr:rowOff>152773</xdr:rowOff>
    </xdr:to>
    <xdr:sp macro="" textlink="">
      <xdr:nvSpPr>
        <xdr:cNvPr id="32" name="Elipse 31">
          <a:extLst>
            <a:ext uri="{FF2B5EF4-FFF2-40B4-BE49-F238E27FC236}">
              <a16:creationId xmlns:a16="http://schemas.microsoft.com/office/drawing/2014/main" id="{5CB2DDC5-74F7-4560-905A-D777A370C4B2}"/>
            </a:ext>
          </a:extLst>
        </xdr:cNvPr>
        <xdr:cNvSpPr/>
      </xdr:nvSpPr>
      <xdr:spPr>
        <a:xfrm>
          <a:off x="7758325" y="1225016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579759</xdr:colOff>
      <xdr:row>5</xdr:row>
      <xdr:rowOff>122744</xdr:rowOff>
    </xdr:from>
    <xdr:to>
      <xdr:col>24</xdr:col>
      <xdr:colOff>213775</xdr:colOff>
      <xdr:row>7</xdr:row>
      <xdr:rowOff>3001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32098D57-E56A-4F35-9088-04B6AA525A9D}"/>
            </a:ext>
          </a:extLst>
        </xdr:cNvPr>
        <xdr:cNvSpPr/>
      </xdr:nvSpPr>
      <xdr:spPr>
        <a:xfrm>
          <a:off x="8659587" y="1075244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26</xdr:col>
      <xdr:colOff>410280</xdr:colOff>
      <xdr:row>9</xdr:row>
      <xdr:rowOff>25523</xdr:rowOff>
    </xdr:from>
    <xdr:to>
      <xdr:col>27</xdr:col>
      <xdr:colOff>44295</xdr:colOff>
      <xdr:row>10</xdr:row>
      <xdr:rowOff>96280</xdr:rowOff>
    </xdr:to>
    <xdr:sp macro="" textlink="">
      <xdr:nvSpPr>
        <xdr:cNvPr id="34" name="Elipse 33">
          <a:extLst>
            <a:ext uri="{FF2B5EF4-FFF2-40B4-BE49-F238E27FC236}">
              <a16:creationId xmlns:a16="http://schemas.microsoft.com/office/drawing/2014/main" id="{BFE733F9-3153-440B-A8D4-E301A0CA98B3}"/>
            </a:ext>
          </a:extLst>
        </xdr:cNvPr>
        <xdr:cNvSpPr/>
      </xdr:nvSpPr>
      <xdr:spPr>
        <a:xfrm>
          <a:off x="10322849" y="1740023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21</xdr:col>
      <xdr:colOff>352474</xdr:colOff>
      <xdr:row>1</xdr:row>
      <xdr:rowOff>112234</xdr:rowOff>
    </xdr:from>
    <xdr:to>
      <xdr:col>21</xdr:col>
      <xdr:colOff>597403</xdr:colOff>
      <xdr:row>2</xdr:row>
      <xdr:rowOff>182991</xdr:rowOff>
    </xdr:to>
    <xdr:sp macro="" textlink="">
      <xdr:nvSpPr>
        <xdr:cNvPr id="35" name="Elipse 34">
          <a:extLst>
            <a:ext uri="{FF2B5EF4-FFF2-40B4-BE49-F238E27FC236}">
              <a16:creationId xmlns:a16="http://schemas.microsoft.com/office/drawing/2014/main" id="{92CACD76-A990-461C-A1A3-3E06D269BAC8}"/>
            </a:ext>
          </a:extLst>
        </xdr:cNvPr>
        <xdr:cNvSpPr/>
      </xdr:nvSpPr>
      <xdr:spPr>
        <a:xfrm>
          <a:off x="7210474" y="302734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18</xdr:col>
      <xdr:colOff>380063</xdr:colOff>
      <xdr:row>4</xdr:row>
      <xdr:rowOff>113548</xdr:rowOff>
    </xdr:from>
    <xdr:to>
      <xdr:col>19</xdr:col>
      <xdr:colOff>14079</xdr:colOff>
      <xdr:row>5</xdr:row>
      <xdr:rowOff>184305</xdr:rowOff>
    </xdr:to>
    <xdr:sp macro="" textlink="">
      <xdr:nvSpPr>
        <xdr:cNvPr id="36" name="Elipse 35">
          <a:extLst>
            <a:ext uri="{FF2B5EF4-FFF2-40B4-BE49-F238E27FC236}">
              <a16:creationId xmlns:a16="http://schemas.microsoft.com/office/drawing/2014/main" id="{A98C33EF-8CA2-4F32-B0FA-FE34FBFB8882}"/>
            </a:ext>
          </a:extLst>
        </xdr:cNvPr>
        <xdr:cNvSpPr/>
      </xdr:nvSpPr>
      <xdr:spPr>
        <a:xfrm>
          <a:off x="5405322" y="875548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24</xdr:col>
      <xdr:colOff>558740</xdr:colOff>
      <xdr:row>18</xdr:row>
      <xdr:rowOff>42603</xdr:rowOff>
    </xdr:from>
    <xdr:to>
      <xdr:col>25</xdr:col>
      <xdr:colOff>192755</xdr:colOff>
      <xdr:row>19</xdr:row>
      <xdr:rowOff>113360</xdr:rowOff>
    </xdr:to>
    <xdr:sp macro="" textlink="">
      <xdr:nvSpPr>
        <xdr:cNvPr id="37" name="Elipse 36">
          <a:extLst>
            <a:ext uri="{FF2B5EF4-FFF2-40B4-BE49-F238E27FC236}">
              <a16:creationId xmlns:a16="http://schemas.microsoft.com/office/drawing/2014/main" id="{727C8CF1-114D-4D7D-A03F-61305EB4A9CC}"/>
            </a:ext>
          </a:extLst>
        </xdr:cNvPr>
        <xdr:cNvSpPr/>
      </xdr:nvSpPr>
      <xdr:spPr>
        <a:xfrm>
          <a:off x="9249481" y="3471603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606036</xdr:colOff>
      <xdr:row>13</xdr:row>
      <xdr:rowOff>70193</xdr:rowOff>
    </xdr:from>
    <xdr:to>
      <xdr:col>24</xdr:col>
      <xdr:colOff>240052</xdr:colOff>
      <xdr:row>14</xdr:row>
      <xdr:rowOff>140950</xdr:rowOff>
    </xdr:to>
    <xdr:sp macro="" textlink="">
      <xdr:nvSpPr>
        <xdr:cNvPr id="38" name="Elipse 37">
          <a:extLst>
            <a:ext uri="{FF2B5EF4-FFF2-40B4-BE49-F238E27FC236}">
              <a16:creationId xmlns:a16="http://schemas.microsoft.com/office/drawing/2014/main" id="{CF81CD3D-51F2-4BF3-AE32-3679CBF95429}"/>
            </a:ext>
          </a:extLst>
        </xdr:cNvPr>
        <xdr:cNvSpPr/>
      </xdr:nvSpPr>
      <xdr:spPr>
        <a:xfrm>
          <a:off x="8685864" y="2546693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377436</xdr:colOff>
      <xdr:row>14</xdr:row>
      <xdr:rowOff>97783</xdr:rowOff>
    </xdr:from>
    <xdr:to>
      <xdr:col>24</xdr:col>
      <xdr:colOff>11452</xdr:colOff>
      <xdr:row>15</xdr:row>
      <xdr:rowOff>168540</xdr:rowOff>
    </xdr:to>
    <xdr:sp macro="" textlink="">
      <xdr:nvSpPr>
        <xdr:cNvPr id="39" name="Elipse 38">
          <a:extLst>
            <a:ext uri="{FF2B5EF4-FFF2-40B4-BE49-F238E27FC236}">
              <a16:creationId xmlns:a16="http://schemas.microsoft.com/office/drawing/2014/main" id="{109EBE1D-78CB-4545-AEAF-763E10A2789D}"/>
            </a:ext>
          </a:extLst>
        </xdr:cNvPr>
        <xdr:cNvSpPr/>
      </xdr:nvSpPr>
      <xdr:spPr>
        <a:xfrm>
          <a:off x="8457264" y="2764783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115991</xdr:colOff>
      <xdr:row>15</xdr:row>
      <xdr:rowOff>99097</xdr:rowOff>
    </xdr:from>
    <xdr:to>
      <xdr:col>23</xdr:col>
      <xdr:colOff>360920</xdr:colOff>
      <xdr:row>16</xdr:row>
      <xdr:rowOff>169854</xdr:rowOff>
    </xdr:to>
    <xdr:sp macro="" textlink="">
      <xdr:nvSpPr>
        <xdr:cNvPr id="40" name="Elipse 39">
          <a:extLst>
            <a:ext uri="{FF2B5EF4-FFF2-40B4-BE49-F238E27FC236}">
              <a16:creationId xmlns:a16="http://schemas.microsoft.com/office/drawing/2014/main" id="{7C1F9FBC-AA79-4755-BE1D-1A8B3F863AB8}"/>
            </a:ext>
          </a:extLst>
        </xdr:cNvPr>
        <xdr:cNvSpPr/>
      </xdr:nvSpPr>
      <xdr:spPr>
        <a:xfrm>
          <a:off x="8195819" y="2956597"/>
          <a:ext cx="244929" cy="261257"/>
        </a:xfrm>
        <a:prstGeom prst="ellipse">
          <a:avLst/>
        </a:prstGeom>
        <a:solidFill>
          <a:schemeClr val="accent6">
            <a:alpha val="46000"/>
          </a:schemeClr>
        </a:solidFill>
        <a:ln>
          <a:solidFill>
            <a:schemeClr val="accent6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19</xdr:col>
      <xdr:colOff>137013</xdr:colOff>
      <xdr:row>18</xdr:row>
      <xdr:rowOff>67566</xdr:rowOff>
    </xdr:from>
    <xdr:to>
      <xdr:col>19</xdr:col>
      <xdr:colOff>321880</xdr:colOff>
      <xdr:row>19</xdr:row>
      <xdr:rowOff>98535</xdr:rowOff>
    </xdr:to>
    <xdr:sp macro="" textlink="">
      <xdr:nvSpPr>
        <xdr:cNvPr id="41" name="Elipse 4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12EDA7-FDA5-4EDF-BF66-D493B7686022}"/>
            </a:ext>
          </a:extLst>
        </xdr:cNvPr>
        <xdr:cNvSpPr/>
      </xdr:nvSpPr>
      <xdr:spPr>
        <a:xfrm>
          <a:off x="5773185" y="3496566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18</xdr:col>
      <xdr:colOff>33222</xdr:colOff>
      <xdr:row>16</xdr:row>
      <xdr:rowOff>9759</xdr:rowOff>
    </xdr:from>
    <xdr:to>
      <xdr:col>18</xdr:col>
      <xdr:colOff>218089</xdr:colOff>
      <xdr:row>17</xdr:row>
      <xdr:rowOff>40728</xdr:rowOff>
    </xdr:to>
    <xdr:sp macro="" textlink="">
      <xdr:nvSpPr>
        <xdr:cNvPr id="42" name="Elipse 4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F8F9B67-AB61-4D6F-AACA-B846E7BCCAC5}"/>
            </a:ext>
          </a:extLst>
        </xdr:cNvPr>
        <xdr:cNvSpPr/>
      </xdr:nvSpPr>
      <xdr:spPr>
        <a:xfrm>
          <a:off x="5058481" y="3057759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19</xdr:col>
      <xdr:colOff>159347</xdr:colOff>
      <xdr:row>14</xdr:row>
      <xdr:rowOff>4503</xdr:rowOff>
    </xdr:from>
    <xdr:to>
      <xdr:col>19</xdr:col>
      <xdr:colOff>344214</xdr:colOff>
      <xdr:row>15</xdr:row>
      <xdr:rowOff>35472</xdr:rowOff>
    </xdr:to>
    <xdr:sp macro="" textlink="">
      <xdr:nvSpPr>
        <xdr:cNvPr id="43" name="Elipse 4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D8C3019-F049-4F51-AFCB-D9A01B69B0E3}"/>
            </a:ext>
          </a:extLst>
        </xdr:cNvPr>
        <xdr:cNvSpPr/>
      </xdr:nvSpPr>
      <xdr:spPr>
        <a:xfrm>
          <a:off x="5795519" y="2671503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19</xdr:col>
      <xdr:colOff>469403</xdr:colOff>
      <xdr:row>12</xdr:row>
      <xdr:rowOff>64937</xdr:rowOff>
    </xdr:from>
    <xdr:to>
      <xdr:col>20</xdr:col>
      <xdr:colOff>43356</xdr:colOff>
      <xdr:row>13</xdr:row>
      <xdr:rowOff>95906</xdr:rowOff>
    </xdr:to>
    <xdr:sp macro="" textlink="">
      <xdr:nvSpPr>
        <xdr:cNvPr id="44" name="Elipse 4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440282A-4094-47A0-BA60-43DC20B304CD}"/>
            </a:ext>
          </a:extLst>
        </xdr:cNvPr>
        <xdr:cNvSpPr/>
      </xdr:nvSpPr>
      <xdr:spPr>
        <a:xfrm>
          <a:off x="6105575" y="2350937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20</xdr:col>
      <xdr:colOff>562683</xdr:colOff>
      <xdr:row>12</xdr:row>
      <xdr:rowOff>7131</xdr:rowOff>
    </xdr:from>
    <xdr:to>
      <xdr:col>21</xdr:col>
      <xdr:colOff>136636</xdr:colOff>
      <xdr:row>13</xdr:row>
      <xdr:rowOff>38100</xdr:rowOff>
    </xdr:to>
    <xdr:sp macro="" textlink="">
      <xdr:nvSpPr>
        <xdr:cNvPr id="45" name="Elipse 4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E8023E4-DBD7-4ED4-92B2-7AE123A2A375}"/>
            </a:ext>
          </a:extLst>
        </xdr:cNvPr>
        <xdr:cNvSpPr/>
      </xdr:nvSpPr>
      <xdr:spPr>
        <a:xfrm>
          <a:off x="6809769" y="2293131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5634</xdr:colOff>
      <xdr:row>14</xdr:row>
      <xdr:rowOff>152962</xdr:rowOff>
    </xdr:from>
    <xdr:to>
      <xdr:col>23</xdr:col>
      <xdr:colOff>190501</xdr:colOff>
      <xdr:row>15</xdr:row>
      <xdr:rowOff>183931</xdr:rowOff>
    </xdr:to>
    <xdr:sp macro="" textlink="">
      <xdr:nvSpPr>
        <xdr:cNvPr id="46" name="Elipse 4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6E48F44-E516-4832-906B-A4898D6EBEDB}"/>
            </a:ext>
          </a:extLst>
        </xdr:cNvPr>
        <xdr:cNvSpPr/>
      </xdr:nvSpPr>
      <xdr:spPr>
        <a:xfrm>
          <a:off x="8085462" y="2819962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22</xdr:col>
      <xdr:colOff>177741</xdr:colOff>
      <xdr:row>11</xdr:row>
      <xdr:rowOff>154275</xdr:rowOff>
    </xdr:from>
    <xdr:to>
      <xdr:col>22</xdr:col>
      <xdr:colOff>362608</xdr:colOff>
      <xdr:row>12</xdr:row>
      <xdr:rowOff>185244</xdr:rowOff>
    </xdr:to>
    <xdr:sp macro="" textlink="">
      <xdr:nvSpPr>
        <xdr:cNvPr id="47" name="Elipse 4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93440087-0314-44AA-8968-ADDAEAE981CA}"/>
            </a:ext>
          </a:extLst>
        </xdr:cNvPr>
        <xdr:cNvSpPr/>
      </xdr:nvSpPr>
      <xdr:spPr>
        <a:xfrm>
          <a:off x="7646655" y="2249775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158034</xdr:colOff>
      <xdr:row>16</xdr:row>
      <xdr:rowOff>160845</xdr:rowOff>
    </xdr:from>
    <xdr:to>
      <xdr:col>23</xdr:col>
      <xdr:colOff>342901</xdr:colOff>
      <xdr:row>18</xdr:row>
      <xdr:rowOff>1314</xdr:rowOff>
    </xdr:to>
    <xdr:sp macro="" textlink="">
      <xdr:nvSpPr>
        <xdr:cNvPr id="48" name="Elipse 47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C64A2859-6629-4594-AF99-913D474BB820}"/>
            </a:ext>
          </a:extLst>
        </xdr:cNvPr>
        <xdr:cNvSpPr/>
      </xdr:nvSpPr>
      <xdr:spPr>
        <a:xfrm>
          <a:off x="8237862" y="3208845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152779</xdr:colOff>
      <xdr:row>19</xdr:row>
      <xdr:rowOff>89900</xdr:rowOff>
    </xdr:from>
    <xdr:to>
      <xdr:col>23</xdr:col>
      <xdr:colOff>337646</xdr:colOff>
      <xdr:row>20</xdr:row>
      <xdr:rowOff>120869</xdr:rowOff>
    </xdr:to>
    <xdr:sp macro="" textlink="">
      <xdr:nvSpPr>
        <xdr:cNvPr id="49" name="Elipse 48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55F2EDCC-28BB-4473-BF6F-9D1386180521}"/>
            </a:ext>
          </a:extLst>
        </xdr:cNvPr>
        <xdr:cNvSpPr/>
      </xdr:nvSpPr>
      <xdr:spPr>
        <a:xfrm>
          <a:off x="8232607" y="3709400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25</xdr:col>
      <xdr:colOff>55559</xdr:colOff>
      <xdr:row>16</xdr:row>
      <xdr:rowOff>18955</xdr:rowOff>
    </xdr:from>
    <xdr:to>
      <xdr:col>25</xdr:col>
      <xdr:colOff>240426</xdr:colOff>
      <xdr:row>17</xdr:row>
      <xdr:rowOff>49924</xdr:rowOff>
    </xdr:to>
    <xdr:sp macro="" textlink="">
      <xdr:nvSpPr>
        <xdr:cNvPr id="50" name="Elipse 49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D754109-6C8C-4996-95B1-D29A7CFC8199}"/>
            </a:ext>
          </a:extLst>
        </xdr:cNvPr>
        <xdr:cNvSpPr/>
      </xdr:nvSpPr>
      <xdr:spPr>
        <a:xfrm>
          <a:off x="9357214" y="3066955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24</xdr:col>
      <xdr:colOff>313062</xdr:colOff>
      <xdr:row>13</xdr:row>
      <xdr:rowOff>112234</xdr:rowOff>
    </xdr:from>
    <xdr:to>
      <xdr:col>24</xdr:col>
      <xdr:colOff>497929</xdr:colOff>
      <xdr:row>14</xdr:row>
      <xdr:rowOff>143203</xdr:rowOff>
    </xdr:to>
    <xdr:sp macro="" textlink="">
      <xdr:nvSpPr>
        <xdr:cNvPr id="51" name="Elipse 5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F44A9737-C37A-40F8-9E86-378487B75EF9}"/>
            </a:ext>
          </a:extLst>
        </xdr:cNvPr>
        <xdr:cNvSpPr/>
      </xdr:nvSpPr>
      <xdr:spPr>
        <a:xfrm>
          <a:off x="9003803" y="2588734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23</xdr:col>
      <xdr:colOff>360357</xdr:colOff>
      <xdr:row>13</xdr:row>
      <xdr:rowOff>106979</xdr:rowOff>
    </xdr:from>
    <xdr:to>
      <xdr:col>23</xdr:col>
      <xdr:colOff>545224</xdr:colOff>
      <xdr:row>14</xdr:row>
      <xdr:rowOff>137948</xdr:rowOff>
    </xdr:to>
    <xdr:sp macro="" textlink="">
      <xdr:nvSpPr>
        <xdr:cNvPr id="52" name="Elipse 51">
          <a:extLst>
            <a:ext uri="{FF2B5EF4-FFF2-40B4-BE49-F238E27FC236}">
              <a16:creationId xmlns:a16="http://schemas.microsoft.com/office/drawing/2014/main" id="{17A8C546-B908-4333-9CE0-DFDFD9DC577A}"/>
            </a:ext>
          </a:extLst>
        </xdr:cNvPr>
        <xdr:cNvSpPr/>
      </xdr:nvSpPr>
      <xdr:spPr>
        <a:xfrm>
          <a:off x="8440185" y="2583479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25</xdr:col>
      <xdr:colOff>565309</xdr:colOff>
      <xdr:row>12</xdr:row>
      <xdr:rowOff>108293</xdr:rowOff>
    </xdr:from>
    <xdr:to>
      <xdr:col>26</xdr:col>
      <xdr:colOff>139262</xdr:colOff>
      <xdr:row>13</xdr:row>
      <xdr:rowOff>139262</xdr:rowOff>
    </xdr:to>
    <xdr:sp macro="" textlink="">
      <xdr:nvSpPr>
        <xdr:cNvPr id="53" name="Elipse 52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874ABC7F-1359-493D-A4D8-6E6CC445F003}"/>
            </a:ext>
          </a:extLst>
        </xdr:cNvPr>
        <xdr:cNvSpPr/>
      </xdr:nvSpPr>
      <xdr:spPr>
        <a:xfrm>
          <a:off x="9866964" y="2394293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26</xdr:col>
      <xdr:colOff>47674</xdr:colOff>
      <xdr:row>10</xdr:row>
      <xdr:rowOff>70193</xdr:rowOff>
    </xdr:from>
    <xdr:to>
      <xdr:col>26</xdr:col>
      <xdr:colOff>232541</xdr:colOff>
      <xdr:row>11</xdr:row>
      <xdr:rowOff>101162</xdr:rowOff>
    </xdr:to>
    <xdr:sp macro="" textlink="">
      <xdr:nvSpPr>
        <xdr:cNvPr id="54" name="Elipse 53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41832D18-17B3-4AF2-88D3-1DE711D31FA2}"/>
            </a:ext>
          </a:extLst>
        </xdr:cNvPr>
        <xdr:cNvSpPr/>
      </xdr:nvSpPr>
      <xdr:spPr>
        <a:xfrm>
          <a:off x="9960243" y="1975193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24</xdr:col>
      <xdr:colOff>449695</xdr:colOff>
      <xdr:row>8</xdr:row>
      <xdr:rowOff>84645</xdr:rowOff>
    </xdr:from>
    <xdr:to>
      <xdr:col>25</xdr:col>
      <xdr:colOff>23648</xdr:colOff>
      <xdr:row>9</xdr:row>
      <xdr:rowOff>115614</xdr:rowOff>
    </xdr:to>
    <xdr:sp macro="" textlink="">
      <xdr:nvSpPr>
        <xdr:cNvPr id="55" name="Elipse 54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5E9242F2-BBDE-4537-A59E-5A934602AF44}"/>
            </a:ext>
          </a:extLst>
        </xdr:cNvPr>
        <xdr:cNvSpPr/>
      </xdr:nvSpPr>
      <xdr:spPr>
        <a:xfrm>
          <a:off x="9140436" y="1608645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22</xdr:col>
      <xdr:colOff>385318</xdr:colOff>
      <xdr:row>5</xdr:row>
      <xdr:rowOff>72821</xdr:rowOff>
    </xdr:from>
    <xdr:to>
      <xdr:col>22</xdr:col>
      <xdr:colOff>570185</xdr:colOff>
      <xdr:row>6</xdr:row>
      <xdr:rowOff>103790</xdr:rowOff>
    </xdr:to>
    <xdr:sp macro="" textlink="">
      <xdr:nvSpPr>
        <xdr:cNvPr id="56" name="Elipse 55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DA9FE782-7662-44C7-9BF8-48A1F23687AC}"/>
            </a:ext>
          </a:extLst>
        </xdr:cNvPr>
        <xdr:cNvSpPr/>
      </xdr:nvSpPr>
      <xdr:spPr>
        <a:xfrm>
          <a:off x="7854232" y="1025321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21</xdr:col>
      <xdr:colOff>393201</xdr:colOff>
      <xdr:row>5</xdr:row>
      <xdr:rowOff>113549</xdr:rowOff>
    </xdr:from>
    <xdr:to>
      <xdr:col>21</xdr:col>
      <xdr:colOff>578068</xdr:colOff>
      <xdr:row>6</xdr:row>
      <xdr:rowOff>144518</xdr:rowOff>
    </xdr:to>
    <xdr:sp macro="" textlink="">
      <xdr:nvSpPr>
        <xdr:cNvPr id="58" name="Elipse 57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69B65FE2-19D2-03F7-9502-92137BB50077}"/>
            </a:ext>
          </a:extLst>
        </xdr:cNvPr>
        <xdr:cNvSpPr/>
      </xdr:nvSpPr>
      <xdr:spPr>
        <a:xfrm>
          <a:off x="7251201" y="1066049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22</xdr:col>
      <xdr:colOff>361670</xdr:colOff>
      <xdr:row>8</xdr:row>
      <xdr:rowOff>101725</xdr:rowOff>
    </xdr:from>
    <xdr:to>
      <xdr:col>22</xdr:col>
      <xdr:colOff>546537</xdr:colOff>
      <xdr:row>9</xdr:row>
      <xdr:rowOff>132694</xdr:rowOff>
    </xdr:to>
    <xdr:sp macro="" textlink="">
      <xdr:nvSpPr>
        <xdr:cNvPr id="59" name="Elipse 58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711A7779-4386-47D8-AE8B-2EC222B9B6C8}"/>
            </a:ext>
          </a:extLst>
        </xdr:cNvPr>
        <xdr:cNvSpPr/>
      </xdr:nvSpPr>
      <xdr:spPr>
        <a:xfrm>
          <a:off x="7830584" y="1625725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20</xdr:col>
      <xdr:colOff>428673</xdr:colOff>
      <xdr:row>8</xdr:row>
      <xdr:rowOff>89901</xdr:rowOff>
    </xdr:from>
    <xdr:to>
      <xdr:col>21</xdr:col>
      <xdr:colOff>2626</xdr:colOff>
      <xdr:row>9</xdr:row>
      <xdr:rowOff>120870</xdr:rowOff>
    </xdr:to>
    <xdr:sp macro="" textlink="">
      <xdr:nvSpPr>
        <xdr:cNvPr id="60" name="Elipse 59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8D3441E7-1B36-436C-AFCC-952628E4794A}"/>
            </a:ext>
          </a:extLst>
        </xdr:cNvPr>
        <xdr:cNvSpPr/>
      </xdr:nvSpPr>
      <xdr:spPr>
        <a:xfrm>
          <a:off x="6675759" y="1613901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19</xdr:col>
      <xdr:colOff>167228</xdr:colOff>
      <xdr:row>6</xdr:row>
      <xdr:rowOff>18956</xdr:rowOff>
    </xdr:from>
    <xdr:to>
      <xdr:col>19</xdr:col>
      <xdr:colOff>352095</xdr:colOff>
      <xdr:row>7</xdr:row>
      <xdr:rowOff>49925</xdr:rowOff>
    </xdr:to>
    <xdr:sp macro="" textlink="">
      <xdr:nvSpPr>
        <xdr:cNvPr id="61" name="Elipse 60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971D0621-8194-4F6D-84CC-5756780CBC8F}"/>
            </a:ext>
          </a:extLst>
        </xdr:cNvPr>
        <xdr:cNvSpPr/>
      </xdr:nvSpPr>
      <xdr:spPr>
        <a:xfrm>
          <a:off x="5803400" y="1161956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18</xdr:col>
      <xdr:colOff>365610</xdr:colOff>
      <xdr:row>8</xdr:row>
      <xdr:rowOff>7132</xdr:rowOff>
    </xdr:from>
    <xdr:to>
      <xdr:col>18</xdr:col>
      <xdr:colOff>550477</xdr:colOff>
      <xdr:row>9</xdr:row>
      <xdr:rowOff>38101</xdr:rowOff>
    </xdr:to>
    <xdr:sp macro="" textlink="">
      <xdr:nvSpPr>
        <xdr:cNvPr id="62" name="Elipse 61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C6564C20-95DA-41D7-AF84-B4F03D6A2DED}"/>
            </a:ext>
          </a:extLst>
        </xdr:cNvPr>
        <xdr:cNvSpPr/>
      </xdr:nvSpPr>
      <xdr:spPr>
        <a:xfrm>
          <a:off x="5390869" y="1531132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17</xdr:col>
      <xdr:colOff>38476</xdr:colOff>
      <xdr:row>10</xdr:row>
      <xdr:rowOff>133256</xdr:rowOff>
    </xdr:from>
    <xdr:to>
      <xdr:col>17</xdr:col>
      <xdr:colOff>223343</xdr:colOff>
      <xdr:row>11</xdr:row>
      <xdr:rowOff>164225</xdr:rowOff>
    </xdr:to>
    <xdr:sp macro="" textlink="">
      <xdr:nvSpPr>
        <xdr:cNvPr id="63" name="Elipse 62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132DF0D0-A48D-494A-BAE7-B0176FD28D5B}"/>
            </a:ext>
          </a:extLst>
        </xdr:cNvPr>
        <xdr:cNvSpPr/>
      </xdr:nvSpPr>
      <xdr:spPr>
        <a:xfrm>
          <a:off x="4452821" y="2038256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  <xdr:twoCellAnchor>
    <xdr:from>
      <xdr:col>17</xdr:col>
      <xdr:colOff>158031</xdr:colOff>
      <xdr:row>12</xdr:row>
      <xdr:rowOff>160845</xdr:rowOff>
    </xdr:from>
    <xdr:to>
      <xdr:col>17</xdr:col>
      <xdr:colOff>342898</xdr:colOff>
      <xdr:row>14</xdr:row>
      <xdr:rowOff>1314</xdr:rowOff>
    </xdr:to>
    <xdr:sp macro="" textlink="">
      <xdr:nvSpPr>
        <xdr:cNvPr id="64" name="Elipse 63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692691B7-6A4A-4819-B417-A3402BF670FD}"/>
            </a:ext>
          </a:extLst>
        </xdr:cNvPr>
        <xdr:cNvSpPr/>
      </xdr:nvSpPr>
      <xdr:spPr>
        <a:xfrm>
          <a:off x="4572376" y="2446845"/>
          <a:ext cx="184867" cy="221469"/>
        </a:xfrm>
        <a:prstGeom prst="ellipse">
          <a:avLst/>
        </a:prstGeom>
        <a:solidFill>
          <a:schemeClr val="accent2">
            <a:alpha val="46000"/>
          </a:schemeClr>
        </a:solidFill>
        <a:ln>
          <a:solidFill>
            <a:schemeClr val="accent2">
              <a:alpha val="19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7B9C29-8994-43D8-B315-6A358D29D0CE}" name="Natures" displayName="Natures" ref="A3:E28" totalsRowShown="0">
  <autoFilter ref="A3:E28" xr:uid="{257B9C29-8994-43D8-B315-6A358D29D0C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E476105-276C-4EED-8CA5-6634A41CC258}" name="código"/>
    <tableColumn id="2" xr3:uid="{5D37B1F3-793D-434B-9CC8-25F646C47B13}" name="Nature"/>
    <tableColumn id="3" xr3:uid="{C31F7106-20B7-4544-91F7-8E66923AC660}" name="Tradução"/>
    <tableColumn id="4" xr3:uid="{01E20B39-F6A2-4819-BA8B-3E37C4A8BEF5}" name="Up"/>
    <tableColumn id="5" xr3:uid="{77AF1EEB-CCDC-4652-9675-DE114556F1D8}" name="Down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8AE35AA4-8114-49A3-AE70-B97E94539915}" name="Pokedex" displayName="Pokedex" ref="Z1:AK1025" totalsRowShown="0">
  <autoFilter ref="Z1:AK1025" xr:uid="{8AE35AA4-8114-49A3-AE70-B97E94539915}"/>
  <tableColumns count="12">
    <tableColumn id="1" xr3:uid="{D4CE96F9-30DC-4F55-AECB-8D7389F7FBC0}" name="Nº"/>
    <tableColumn id="2" xr3:uid="{E5757A0D-A28A-4D08-8FF1-11C53A93FB13}" name="Pokémon"/>
    <tableColumn id="3" xr3:uid="{A3AAC958-58DF-4973-8E88-14A47B621299}" name="Link" dataCellStyle="Hiperlink">
      <calculatedColumnFormula>CONCATENATE($P$4,AA2)</calculatedColumnFormula>
    </tableColumn>
    <tableColumn id="4" xr3:uid="{0FD39FBA-B5EB-4489-BB64-9FA735145910}" name="Hp"/>
    <tableColumn id="5" xr3:uid="{71B27248-B814-4D94-81C8-473B18FB0D5F}" name="Atk"/>
    <tableColumn id="6" xr3:uid="{966ACAE7-253B-45AE-9B9E-741B28D2B254}" name="Def"/>
    <tableColumn id="7" xr3:uid="{944A9BCC-44F5-4047-93C9-18860837E9A3}" name="Sp. Atk"/>
    <tableColumn id="8" xr3:uid="{D6ECB6E6-B6C6-417B-9CE0-E4CECA38B1A5}" name="Sp. Def"/>
    <tableColumn id="9" xr3:uid="{65DB8D4D-1F8D-4637-803D-F0E73FBF3661}" name="Speed"/>
    <tableColumn id="10" xr3:uid="{17D5097D-16C5-4D58-A625-1C4BB2C4AE55}" name="Nível treinador"/>
    <tableColumn id="11" xr3:uid="{BCD98134-C183-4E66-8053-5E8B8B81C4CD}" name="Nível pokemon"/>
    <tableColumn id="12" xr3:uid="{46407A25-DEC7-4ED7-85EB-A9B8E92B83DC}" name="raridade/rot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FEB23C9F-13A0-4715-918A-27D1B6FBAECB}" name="Tabela61" displayName="Tabela61" ref="C2:G90" totalsRowShown="0">
  <autoFilter ref="C2:G90" xr:uid="{FEB23C9F-13A0-4715-918A-27D1B6FBAECB}"/>
  <tableColumns count="5">
    <tableColumn id="1" xr3:uid="{DD4A5F66-A863-4B1C-A9E4-359A12CBB9A8}" name="Áreas" dataDxfId="10" dataCellStyle="Hiperlink"/>
    <tableColumn id="2" xr3:uid="{0C35383E-8EE6-429B-AD4F-B00EEDDA7CDB}" name="Coluna1"/>
    <tableColumn id="3" xr3:uid="{BF9FFD67-08CE-413D-B279-01554BDED059}" name="Cód" dataDxfId="9"/>
    <tableColumn id="4" xr3:uid="{0318D3DE-2C65-4E2B-A403-D14B8DAA9817}" name="NvlInf" dataDxfId="8"/>
    <tableColumn id="5" xr3:uid="{A7096067-F3EF-478F-A0E3-93409003941D}" name="NvlSup" dataDxfId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hyperlink" Target="https://pokemondb.net/pokedex/" TargetMode="External"/></Relationships>
</file>

<file path=xl/worksheets/_rels/sheet10.xml.rels><?xml version="1.0" encoding="UTF-8" standalone="yes"?>
<Relationships xmlns="http://schemas.openxmlformats.org/package/2006/relationships"><Relationship Id="rId26" Type="http://schemas.openxmlformats.org/officeDocument/2006/relationships/hyperlink" Target="https://bulbapedia.bulbagarden.net/wiki/Hotel_Richissime" TargetMode="External"/><Relationship Id="rId21" Type="http://schemas.openxmlformats.org/officeDocument/2006/relationships/hyperlink" Target="https://bulbapedia.bulbagarden.net/wiki/Frost_Cavern" TargetMode="External"/><Relationship Id="rId42" Type="http://schemas.openxmlformats.org/officeDocument/2006/relationships/hyperlink" Target="https://bulbapedia.bulbagarden.net/wiki/Pok%C3%A9mon_Center" TargetMode="External"/><Relationship Id="rId47" Type="http://schemas.openxmlformats.org/officeDocument/2006/relationships/hyperlink" Target="https://bulbapedia.bulbagarden.net/wiki/Kalos_Route_1" TargetMode="External"/><Relationship Id="rId63" Type="http://schemas.openxmlformats.org/officeDocument/2006/relationships/hyperlink" Target="https://bulbapedia.bulbagarden.net/wiki/Kalos_Route_17" TargetMode="External"/><Relationship Id="rId68" Type="http://schemas.openxmlformats.org/officeDocument/2006/relationships/hyperlink" Target="https://bulbapedia.bulbagarden.net/wiki/Kalos_Route_22" TargetMode="External"/><Relationship Id="rId16" Type="http://schemas.openxmlformats.org/officeDocument/2006/relationships/hyperlink" Target="https://bulbapedia.bulbagarden.net/wiki/Cyllage_City" TargetMode="External"/><Relationship Id="rId11" Type="http://schemas.openxmlformats.org/officeDocument/2006/relationships/hyperlink" Target="https://bulbapedia.bulbagarden.net/wiki/Camphrier_Town" TargetMode="External"/><Relationship Id="rId32" Type="http://schemas.openxmlformats.org/officeDocument/2006/relationships/hyperlink" Target="https://bulbapedia.bulbagarden.net/wiki/Lost_Hotel" TargetMode="External"/><Relationship Id="rId37" Type="http://schemas.openxmlformats.org/officeDocument/2006/relationships/hyperlink" Target="https://bulbapedia.bulbagarden.net/wiki/North_Boulevard" TargetMode="External"/><Relationship Id="rId53" Type="http://schemas.openxmlformats.org/officeDocument/2006/relationships/hyperlink" Target="https://bulbapedia.bulbagarden.net/wiki/Kalos_Route_7" TargetMode="External"/><Relationship Id="rId58" Type="http://schemas.openxmlformats.org/officeDocument/2006/relationships/hyperlink" Target="https://bulbapedia.bulbagarden.net/wiki/Kalos_Route_12" TargetMode="External"/><Relationship Id="rId74" Type="http://schemas.openxmlformats.org/officeDocument/2006/relationships/hyperlink" Target="https://bulbapedia.bulbagarden.net/wiki/Snowbelle_City" TargetMode="External"/><Relationship Id="rId79" Type="http://schemas.openxmlformats.org/officeDocument/2006/relationships/hyperlink" Target="https://bulbapedia.bulbagarden.net/wiki/Unknown_Dungeon_(Kalos)" TargetMode="External"/><Relationship Id="rId5" Type="http://schemas.openxmlformats.org/officeDocument/2006/relationships/hyperlink" Target="https://bulbapedia.bulbagarden.net/wiki/Azure_Bay" TargetMode="External"/><Relationship Id="rId61" Type="http://schemas.openxmlformats.org/officeDocument/2006/relationships/hyperlink" Target="https://bulbapedia.bulbagarden.net/wiki/Kalos_Route_15" TargetMode="External"/><Relationship Id="rId82" Type="http://schemas.openxmlformats.org/officeDocument/2006/relationships/hyperlink" Target="https://bulbapedia.bulbagarden.net/wiki/Victory_Road_(Kalos)" TargetMode="External"/><Relationship Id="rId19" Type="http://schemas.openxmlformats.org/officeDocument/2006/relationships/hyperlink" Target="https://bulbapedia.bulbagarden.net/wiki/Faraway_place" TargetMode="External"/><Relationship Id="rId14" Type="http://schemas.openxmlformats.org/officeDocument/2006/relationships/hyperlink" Target="https://bulbapedia.bulbagarden.net/wiki/Coumarine_City" TargetMode="External"/><Relationship Id="rId22" Type="http://schemas.openxmlformats.org/officeDocument/2006/relationships/hyperlink" Target="https://bulbapedia.bulbagarden.net/wiki/Geosenge_Town" TargetMode="External"/><Relationship Id="rId27" Type="http://schemas.openxmlformats.org/officeDocument/2006/relationships/hyperlink" Target="https://bulbapedia.bulbagarden.net/wiki/Juice_Shoppe" TargetMode="External"/><Relationship Id="rId30" Type="http://schemas.openxmlformats.org/officeDocument/2006/relationships/hyperlink" Target="https://bulbapedia.bulbagarden.net/wiki/Kiloude_City" TargetMode="External"/><Relationship Id="rId35" Type="http://schemas.openxmlformats.org/officeDocument/2006/relationships/hyperlink" Target="https://bulbapedia.bulbagarden.net/wiki/Lumiose_Museum" TargetMode="External"/><Relationship Id="rId43" Type="http://schemas.openxmlformats.org/officeDocument/2006/relationships/hyperlink" Target="https://bulbapedia.bulbagarden.net/wiki/Pok%C3%A9mon_Day_Care" TargetMode="External"/><Relationship Id="rId48" Type="http://schemas.openxmlformats.org/officeDocument/2006/relationships/hyperlink" Target="https://bulbapedia.bulbagarden.net/wiki/Kalos_Route_2" TargetMode="External"/><Relationship Id="rId56" Type="http://schemas.openxmlformats.org/officeDocument/2006/relationships/hyperlink" Target="https://bulbapedia.bulbagarden.net/wiki/Kalos_Route_10" TargetMode="External"/><Relationship Id="rId64" Type="http://schemas.openxmlformats.org/officeDocument/2006/relationships/hyperlink" Target="https://bulbapedia.bulbagarden.net/wiki/Kalos_Route_18" TargetMode="External"/><Relationship Id="rId69" Type="http://schemas.openxmlformats.org/officeDocument/2006/relationships/hyperlink" Target="https://bulbapedia.bulbagarden.net/wiki/Santalune_City" TargetMode="External"/><Relationship Id="rId77" Type="http://schemas.openxmlformats.org/officeDocument/2006/relationships/hyperlink" Target="https://bulbapedia.bulbagarden.net/wiki/Terminus_Cave" TargetMode="External"/><Relationship Id="rId8" Type="http://schemas.openxmlformats.org/officeDocument/2006/relationships/hyperlink" Target="https://bulbapedia.bulbagarden.net/wiki/Battle_Institute" TargetMode="External"/><Relationship Id="rId51" Type="http://schemas.openxmlformats.org/officeDocument/2006/relationships/hyperlink" Target="https://bulbapedia.bulbagarden.net/wiki/Kalos_Route_5" TargetMode="External"/><Relationship Id="rId72" Type="http://schemas.openxmlformats.org/officeDocument/2006/relationships/hyperlink" Target="https://bulbapedia.bulbagarden.net/wiki/Shabboneau_Castle" TargetMode="External"/><Relationship Id="rId80" Type="http://schemas.openxmlformats.org/officeDocument/2006/relationships/hyperlink" Target="https://bulbapedia.bulbagarden.net/wiki/Vaniville_Town" TargetMode="External"/><Relationship Id="rId3" Type="http://schemas.openxmlformats.org/officeDocument/2006/relationships/hyperlink" Target="https://bulbapedia.bulbagarden.net/wiki/Aquacorde_Town" TargetMode="External"/><Relationship Id="rId12" Type="http://schemas.openxmlformats.org/officeDocument/2006/relationships/hyperlink" Target="https://bulbapedia.bulbagarden.net/wiki/Chamber_of_Emptiness" TargetMode="External"/><Relationship Id="rId17" Type="http://schemas.openxmlformats.org/officeDocument/2006/relationships/hyperlink" Target="https://bulbapedia.bulbagarden.net/wiki/Dendemille_Town" TargetMode="External"/><Relationship Id="rId25" Type="http://schemas.openxmlformats.org/officeDocument/2006/relationships/hyperlink" Target="https://bulbapedia.bulbagarden.net/wiki/Hometown" TargetMode="External"/><Relationship Id="rId33" Type="http://schemas.openxmlformats.org/officeDocument/2006/relationships/hyperlink" Target="https://bulbapedia.bulbagarden.net/wiki/Lumiose_City" TargetMode="External"/><Relationship Id="rId38" Type="http://schemas.openxmlformats.org/officeDocument/2006/relationships/hyperlink" Target="https://bulbapedia.bulbagarden.net/wiki/Parfum_Palace" TargetMode="External"/><Relationship Id="rId46" Type="http://schemas.openxmlformats.org/officeDocument/2006/relationships/hyperlink" Target="https://bulbapedia.bulbagarden.net/wiki/Reflection_Cave" TargetMode="External"/><Relationship Id="rId59" Type="http://schemas.openxmlformats.org/officeDocument/2006/relationships/hyperlink" Target="https://bulbapedia.bulbagarden.net/wiki/Kalos_Route_13" TargetMode="External"/><Relationship Id="rId67" Type="http://schemas.openxmlformats.org/officeDocument/2006/relationships/hyperlink" Target="https://bulbapedia.bulbagarden.net/wiki/Kalos_Route_21" TargetMode="External"/><Relationship Id="rId20" Type="http://schemas.openxmlformats.org/officeDocument/2006/relationships/hyperlink" Target="https://bulbapedia.bulbagarden.net/wiki/Friend_Safari" TargetMode="External"/><Relationship Id="rId41" Type="http://schemas.openxmlformats.org/officeDocument/2006/relationships/hyperlink" Target="https://bulbapedia.bulbagarden.net/wiki/Pok%C3%A9_Mart" TargetMode="External"/><Relationship Id="rId54" Type="http://schemas.openxmlformats.org/officeDocument/2006/relationships/hyperlink" Target="https://bulbapedia.bulbagarden.net/wiki/Kalos_Route_8" TargetMode="External"/><Relationship Id="rId62" Type="http://schemas.openxmlformats.org/officeDocument/2006/relationships/hyperlink" Target="https://bulbapedia.bulbagarden.net/wiki/Kalos_Route_16" TargetMode="External"/><Relationship Id="rId70" Type="http://schemas.openxmlformats.org/officeDocument/2006/relationships/hyperlink" Target="https://bulbapedia.bulbagarden.net/wiki/Santalune_Forest" TargetMode="External"/><Relationship Id="rId75" Type="http://schemas.openxmlformats.org/officeDocument/2006/relationships/hyperlink" Target="https://bulbapedia.bulbagarden.net/wiki/South_Boulevard" TargetMode="External"/><Relationship Id="rId1" Type="http://schemas.openxmlformats.org/officeDocument/2006/relationships/hyperlink" Target="https://bulbapedia.bulbagarden.net/wiki/Ambrette_Town" TargetMode="External"/><Relationship Id="rId6" Type="http://schemas.openxmlformats.org/officeDocument/2006/relationships/hyperlink" Target="https://bulbapedia.bulbagarden.net/wiki/Baa_de_Mer_Ranch" TargetMode="External"/><Relationship Id="rId15" Type="http://schemas.openxmlformats.org/officeDocument/2006/relationships/hyperlink" Target="https://bulbapedia.bulbagarden.net/wiki/Couriway_Town" TargetMode="External"/><Relationship Id="rId23" Type="http://schemas.openxmlformats.org/officeDocument/2006/relationships/hyperlink" Target="https://bulbapedia.bulbagarden.net/wiki/Glittering_Cave" TargetMode="External"/><Relationship Id="rId28" Type="http://schemas.openxmlformats.org/officeDocument/2006/relationships/hyperlink" Target="https://bulbapedia.bulbagarden.net/wiki/Kalos_hotels" TargetMode="External"/><Relationship Id="rId36" Type="http://schemas.openxmlformats.org/officeDocument/2006/relationships/hyperlink" Target="https://bulbapedia.bulbagarden.net/wiki/Lysandre_Labs" TargetMode="External"/><Relationship Id="rId49" Type="http://schemas.openxmlformats.org/officeDocument/2006/relationships/hyperlink" Target="https://bulbapedia.bulbagarden.net/wiki/Kalos_Route_3" TargetMode="External"/><Relationship Id="rId57" Type="http://schemas.openxmlformats.org/officeDocument/2006/relationships/hyperlink" Target="https://bulbapedia.bulbagarden.net/wiki/Kalos_Route_11" TargetMode="External"/><Relationship Id="rId10" Type="http://schemas.openxmlformats.org/officeDocument/2006/relationships/hyperlink" Target="https://bulbapedia.bulbagarden.net/wiki/Berry_fields_(Kalos)" TargetMode="External"/><Relationship Id="rId31" Type="http://schemas.openxmlformats.org/officeDocument/2006/relationships/hyperlink" Target="https://bulbapedia.bulbagarden.net/wiki/Laverre_City" TargetMode="External"/><Relationship Id="rId44" Type="http://schemas.openxmlformats.org/officeDocument/2006/relationships/hyperlink" Target="https://bulbapedia.bulbagarden.net/wiki/Pok%C3%A9mon_League_(Kalos)" TargetMode="External"/><Relationship Id="rId52" Type="http://schemas.openxmlformats.org/officeDocument/2006/relationships/hyperlink" Target="https://bulbapedia.bulbagarden.net/wiki/Kalos_Route_6" TargetMode="External"/><Relationship Id="rId60" Type="http://schemas.openxmlformats.org/officeDocument/2006/relationships/hyperlink" Target="https://bulbapedia.bulbagarden.net/wiki/Kalos_Route_14" TargetMode="External"/><Relationship Id="rId65" Type="http://schemas.openxmlformats.org/officeDocument/2006/relationships/hyperlink" Target="https://bulbapedia.bulbagarden.net/wiki/Kalos_Route_19" TargetMode="External"/><Relationship Id="rId73" Type="http://schemas.openxmlformats.org/officeDocument/2006/relationships/hyperlink" Target="https://bulbapedia.bulbagarden.net/wiki/Shalour_City" TargetMode="External"/><Relationship Id="rId78" Type="http://schemas.openxmlformats.org/officeDocument/2006/relationships/hyperlink" Target="https://bulbapedia.bulbagarden.net/wiki/Tower_of_Mastery" TargetMode="External"/><Relationship Id="rId81" Type="http://schemas.openxmlformats.org/officeDocument/2006/relationships/hyperlink" Target="https://bulbapedia.bulbagarden.net/wiki/Vernal_Avenue" TargetMode="External"/><Relationship Id="rId4" Type="http://schemas.openxmlformats.org/officeDocument/2006/relationships/hyperlink" Target="https://bulbapedia.bulbagarden.net/wiki/Autumnal_Avenue" TargetMode="External"/><Relationship Id="rId9" Type="http://schemas.openxmlformats.org/officeDocument/2006/relationships/hyperlink" Target="https://bulbapedia.bulbagarden.net/wiki/Battle_Maison" TargetMode="External"/><Relationship Id="rId13" Type="http://schemas.openxmlformats.org/officeDocument/2006/relationships/hyperlink" Target="https://bulbapedia.bulbagarden.net/wiki/Connecting_Cave" TargetMode="External"/><Relationship Id="rId18" Type="http://schemas.openxmlformats.org/officeDocument/2006/relationships/hyperlink" Target="https://bulbapedia.bulbagarden.net/wiki/Estival_Avenue" TargetMode="External"/><Relationship Id="rId39" Type="http://schemas.openxmlformats.org/officeDocument/2006/relationships/hyperlink" Target="https://bulbapedia.bulbagarden.net/wiki/Player%27s_house" TargetMode="External"/><Relationship Id="rId34" Type="http://schemas.openxmlformats.org/officeDocument/2006/relationships/hyperlink" Target="https://bulbapedia.bulbagarden.net/wiki/Lumiose_City_restaurants" TargetMode="External"/><Relationship Id="rId50" Type="http://schemas.openxmlformats.org/officeDocument/2006/relationships/hyperlink" Target="https://bulbapedia.bulbagarden.net/wiki/Kalos_Route_4" TargetMode="External"/><Relationship Id="rId55" Type="http://schemas.openxmlformats.org/officeDocument/2006/relationships/hyperlink" Target="https://bulbapedia.bulbagarden.net/wiki/Kalos_Route_9" TargetMode="External"/><Relationship Id="rId76" Type="http://schemas.openxmlformats.org/officeDocument/2006/relationships/hyperlink" Target="https://bulbapedia.bulbagarden.net/wiki/Team_Flare_Secret_HQ" TargetMode="External"/><Relationship Id="rId7" Type="http://schemas.openxmlformats.org/officeDocument/2006/relationships/hyperlink" Target="https://bulbapedia.bulbagarden.net/wiki/Battle_Chateau" TargetMode="External"/><Relationship Id="rId71" Type="http://schemas.openxmlformats.org/officeDocument/2006/relationships/hyperlink" Target="https://bulbapedia.bulbagarden.net/wiki/Sea_Spirit%27s_Den" TargetMode="External"/><Relationship Id="rId2" Type="http://schemas.openxmlformats.org/officeDocument/2006/relationships/hyperlink" Target="https://bulbapedia.bulbagarden.net/wiki/Anistar_City" TargetMode="External"/><Relationship Id="rId29" Type="http://schemas.openxmlformats.org/officeDocument/2006/relationships/hyperlink" Target="https://bulbapedia.bulbagarden.net/wiki/Kalos_Power_Plant" TargetMode="External"/><Relationship Id="rId24" Type="http://schemas.openxmlformats.org/officeDocument/2006/relationships/hyperlink" Target="https://bulbapedia.bulbagarden.net/wiki/Hibernal_Avenue" TargetMode="External"/><Relationship Id="rId40" Type="http://schemas.openxmlformats.org/officeDocument/2006/relationships/hyperlink" Target="https://bulbapedia.bulbagarden.net/wiki/Pok%C3%A9_Ball_Factory" TargetMode="External"/><Relationship Id="rId45" Type="http://schemas.openxmlformats.org/officeDocument/2006/relationships/hyperlink" Target="https://bulbapedia.bulbagarden.net/wiki/Pok%C3%A9mon_Village" TargetMode="External"/><Relationship Id="rId66" Type="http://schemas.openxmlformats.org/officeDocument/2006/relationships/hyperlink" Target="https://bulbapedia.bulbagarden.net/wiki/Kalos_Route_20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bulbapedia.bulbagarden.net/wiki/Hotel_Richissime" TargetMode="External"/><Relationship Id="rId21" Type="http://schemas.openxmlformats.org/officeDocument/2006/relationships/hyperlink" Target="https://bulbapedia.bulbagarden.net/wiki/Frost_Cavern" TargetMode="External"/><Relationship Id="rId42" Type="http://schemas.openxmlformats.org/officeDocument/2006/relationships/hyperlink" Target="https://bulbapedia.bulbagarden.net/wiki/Pok%C3%A9mon_Center" TargetMode="External"/><Relationship Id="rId47" Type="http://schemas.openxmlformats.org/officeDocument/2006/relationships/hyperlink" Target="https://bulbapedia.bulbagarden.net/wiki/Kalos_Route_1" TargetMode="External"/><Relationship Id="rId63" Type="http://schemas.openxmlformats.org/officeDocument/2006/relationships/hyperlink" Target="https://bulbapedia.bulbagarden.net/wiki/Kalos_Route_17" TargetMode="External"/><Relationship Id="rId68" Type="http://schemas.openxmlformats.org/officeDocument/2006/relationships/hyperlink" Target="https://bulbapedia.bulbagarden.net/wiki/Kalos_Route_22" TargetMode="External"/><Relationship Id="rId84" Type="http://schemas.openxmlformats.org/officeDocument/2006/relationships/drawing" Target="../drawings/drawing1.xml"/><Relationship Id="rId16" Type="http://schemas.openxmlformats.org/officeDocument/2006/relationships/hyperlink" Target="https://bulbapedia.bulbagarden.net/wiki/Cyllage_City" TargetMode="External"/><Relationship Id="rId11" Type="http://schemas.openxmlformats.org/officeDocument/2006/relationships/hyperlink" Target="https://bulbapedia.bulbagarden.net/wiki/Camphrier_Town" TargetMode="External"/><Relationship Id="rId32" Type="http://schemas.openxmlformats.org/officeDocument/2006/relationships/hyperlink" Target="https://bulbapedia.bulbagarden.net/wiki/Lost_Hotel" TargetMode="External"/><Relationship Id="rId37" Type="http://schemas.openxmlformats.org/officeDocument/2006/relationships/hyperlink" Target="https://bulbapedia.bulbagarden.net/wiki/North_Boulevard" TargetMode="External"/><Relationship Id="rId53" Type="http://schemas.openxmlformats.org/officeDocument/2006/relationships/hyperlink" Target="https://bulbapedia.bulbagarden.net/wiki/Kalos_Route_7" TargetMode="External"/><Relationship Id="rId58" Type="http://schemas.openxmlformats.org/officeDocument/2006/relationships/hyperlink" Target="https://bulbapedia.bulbagarden.net/wiki/Kalos_Route_12" TargetMode="External"/><Relationship Id="rId74" Type="http://schemas.openxmlformats.org/officeDocument/2006/relationships/hyperlink" Target="https://bulbapedia.bulbagarden.net/wiki/Snowbelle_City" TargetMode="External"/><Relationship Id="rId79" Type="http://schemas.openxmlformats.org/officeDocument/2006/relationships/hyperlink" Target="https://bulbapedia.bulbagarden.net/wiki/Unknown_Dungeon_(Kalos)" TargetMode="External"/><Relationship Id="rId5" Type="http://schemas.openxmlformats.org/officeDocument/2006/relationships/hyperlink" Target="https://bulbapedia.bulbagarden.net/wiki/Azure_Bay" TargetMode="External"/><Relationship Id="rId19" Type="http://schemas.openxmlformats.org/officeDocument/2006/relationships/hyperlink" Target="https://bulbapedia.bulbagarden.net/wiki/Faraway_place" TargetMode="External"/><Relationship Id="rId14" Type="http://schemas.openxmlformats.org/officeDocument/2006/relationships/hyperlink" Target="https://bulbapedia.bulbagarden.net/wiki/Coumarine_City" TargetMode="External"/><Relationship Id="rId22" Type="http://schemas.openxmlformats.org/officeDocument/2006/relationships/hyperlink" Target="https://bulbapedia.bulbagarden.net/wiki/Geosenge_Town" TargetMode="External"/><Relationship Id="rId27" Type="http://schemas.openxmlformats.org/officeDocument/2006/relationships/hyperlink" Target="https://bulbapedia.bulbagarden.net/wiki/Juice_Shoppe" TargetMode="External"/><Relationship Id="rId30" Type="http://schemas.openxmlformats.org/officeDocument/2006/relationships/hyperlink" Target="https://bulbapedia.bulbagarden.net/wiki/Kiloude_City" TargetMode="External"/><Relationship Id="rId35" Type="http://schemas.openxmlformats.org/officeDocument/2006/relationships/hyperlink" Target="https://bulbapedia.bulbagarden.net/wiki/Lumiose_Museum" TargetMode="External"/><Relationship Id="rId43" Type="http://schemas.openxmlformats.org/officeDocument/2006/relationships/hyperlink" Target="https://bulbapedia.bulbagarden.net/wiki/Pok%C3%A9mon_Day_Care" TargetMode="External"/><Relationship Id="rId48" Type="http://schemas.openxmlformats.org/officeDocument/2006/relationships/hyperlink" Target="https://bulbapedia.bulbagarden.net/wiki/Kalos_Route_2" TargetMode="External"/><Relationship Id="rId56" Type="http://schemas.openxmlformats.org/officeDocument/2006/relationships/hyperlink" Target="https://bulbapedia.bulbagarden.net/wiki/Kalos_Route_10" TargetMode="External"/><Relationship Id="rId64" Type="http://schemas.openxmlformats.org/officeDocument/2006/relationships/hyperlink" Target="https://bulbapedia.bulbagarden.net/wiki/Kalos_Route_18" TargetMode="External"/><Relationship Id="rId69" Type="http://schemas.openxmlformats.org/officeDocument/2006/relationships/hyperlink" Target="https://bulbapedia.bulbagarden.net/wiki/Santalune_City" TargetMode="External"/><Relationship Id="rId77" Type="http://schemas.openxmlformats.org/officeDocument/2006/relationships/hyperlink" Target="https://bulbapedia.bulbagarden.net/wiki/Terminus_Cave" TargetMode="External"/><Relationship Id="rId8" Type="http://schemas.openxmlformats.org/officeDocument/2006/relationships/hyperlink" Target="https://bulbapedia.bulbagarden.net/wiki/Battle_Institute" TargetMode="External"/><Relationship Id="rId51" Type="http://schemas.openxmlformats.org/officeDocument/2006/relationships/hyperlink" Target="https://bulbapedia.bulbagarden.net/wiki/Kalos_Route_5" TargetMode="External"/><Relationship Id="rId72" Type="http://schemas.openxmlformats.org/officeDocument/2006/relationships/hyperlink" Target="https://bulbapedia.bulbagarden.net/wiki/Shabboneau_Castle" TargetMode="External"/><Relationship Id="rId80" Type="http://schemas.openxmlformats.org/officeDocument/2006/relationships/hyperlink" Target="https://bulbapedia.bulbagarden.net/wiki/Vaniville_Town" TargetMode="External"/><Relationship Id="rId85" Type="http://schemas.openxmlformats.org/officeDocument/2006/relationships/table" Target="../tables/table3.xml"/><Relationship Id="rId3" Type="http://schemas.openxmlformats.org/officeDocument/2006/relationships/hyperlink" Target="https://bulbapedia.bulbagarden.net/wiki/Aquacorde_Town" TargetMode="External"/><Relationship Id="rId12" Type="http://schemas.openxmlformats.org/officeDocument/2006/relationships/hyperlink" Target="https://bulbapedia.bulbagarden.net/wiki/Chamber_of_Emptiness" TargetMode="External"/><Relationship Id="rId17" Type="http://schemas.openxmlformats.org/officeDocument/2006/relationships/hyperlink" Target="https://bulbapedia.bulbagarden.net/wiki/Dendemille_Town" TargetMode="External"/><Relationship Id="rId25" Type="http://schemas.openxmlformats.org/officeDocument/2006/relationships/hyperlink" Target="https://bulbapedia.bulbagarden.net/wiki/Hometown" TargetMode="External"/><Relationship Id="rId33" Type="http://schemas.openxmlformats.org/officeDocument/2006/relationships/hyperlink" Target="https://bulbapedia.bulbagarden.net/wiki/Lumiose_City" TargetMode="External"/><Relationship Id="rId38" Type="http://schemas.openxmlformats.org/officeDocument/2006/relationships/hyperlink" Target="https://bulbapedia.bulbagarden.net/wiki/Parfum_Palace" TargetMode="External"/><Relationship Id="rId46" Type="http://schemas.openxmlformats.org/officeDocument/2006/relationships/hyperlink" Target="https://bulbapedia.bulbagarden.net/wiki/Reflection_Cave" TargetMode="External"/><Relationship Id="rId59" Type="http://schemas.openxmlformats.org/officeDocument/2006/relationships/hyperlink" Target="https://bulbapedia.bulbagarden.net/wiki/Kalos_Route_13" TargetMode="External"/><Relationship Id="rId67" Type="http://schemas.openxmlformats.org/officeDocument/2006/relationships/hyperlink" Target="https://bulbapedia.bulbagarden.net/wiki/Kalos_Route_21" TargetMode="External"/><Relationship Id="rId20" Type="http://schemas.openxmlformats.org/officeDocument/2006/relationships/hyperlink" Target="https://bulbapedia.bulbagarden.net/wiki/Friend_Safari" TargetMode="External"/><Relationship Id="rId41" Type="http://schemas.openxmlformats.org/officeDocument/2006/relationships/hyperlink" Target="https://bulbapedia.bulbagarden.net/wiki/Pok%C3%A9_Mart" TargetMode="External"/><Relationship Id="rId54" Type="http://schemas.openxmlformats.org/officeDocument/2006/relationships/hyperlink" Target="https://bulbapedia.bulbagarden.net/wiki/Kalos_Route_8" TargetMode="External"/><Relationship Id="rId62" Type="http://schemas.openxmlformats.org/officeDocument/2006/relationships/hyperlink" Target="https://bulbapedia.bulbagarden.net/wiki/Kalos_Route_16" TargetMode="External"/><Relationship Id="rId70" Type="http://schemas.openxmlformats.org/officeDocument/2006/relationships/hyperlink" Target="https://bulbapedia.bulbagarden.net/wiki/Santalune_Forest" TargetMode="External"/><Relationship Id="rId75" Type="http://schemas.openxmlformats.org/officeDocument/2006/relationships/hyperlink" Target="https://bulbapedia.bulbagarden.net/wiki/South_Boulevard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https://bulbapedia.bulbagarden.net/wiki/Ambrette_Town" TargetMode="External"/><Relationship Id="rId6" Type="http://schemas.openxmlformats.org/officeDocument/2006/relationships/hyperlink" Target="https://bulbapedia.bulbagarden.net/wiki/Baa_de_Mer_Ranch" TargetMode="External"/><Relationship Id="rId15" Type="http://schemas.openxmlformats.org/officeDocument/2006/relationships/hyperlink" Target="https://bulbapedia.bulbagarden.net/wiki/Couriway_Town" TargetMode="External"/><Relationship Id="rId23" Type="http://schemas.openxmlformats.org/officeDocument/2006/relationships/hyperlink" Target="https://bulbapedia.bulbagarden.net/wiki/Glittering_Cave" TargetMode="External"/><Relationship Id="rId28" Type="http://schemas.openxmlformats.org/officeDocument/2006/relationships/hyperlink" Target="https://bulbapedia.bulbagarden.net/wiki/Kalos_hotels" TargetMode="External"/><Relationship Id="rId36" Type="http://schemas.openxmlformats.org/officeDocument/2006/relationships/hyperlink" Target="https://bulbapedia.bulbagarden.net/wiki/Lysandre_Labs" TargetMode="External"/><Relationship Id="rId49" Type="http://schemas.openxmlformats.org/officeDocument/2006/relationships/hyperlink" Target="https://bulbapedia.bulbagarden.net/wiki/Kalos_Route_3" TargetMode="External"/><Relationship Id="rId57" Type="http://schemas.openxmlformats.org/officeDocument/2006/relationships/hyperlink" Target="https://bulbapedia.bulbagarden.net/wiki/Kalos_Route_11" TargetMode="External"/><Relationship Id="rId10" Type="http://schemas.openxmlformats.org/officeDocument/2006/relationships/hyperlink" Target="https://bulbapedia.bulbagarden.net/wiki/Berry_fields_(Kalos)" TargetMode="External"/><Relationship Id="rId31" Type="http://schemas.openxmlformats.org/officeDocument/2006/relationships/hyperlink" Target="https://bulbapedia.bulbagarden.net/wiki/Laverre_City" TargetMode="External"/><Relationship Id="rId44" Type="http://schemas.openxmlformats.org/officeDocument/2006/relationships/hyperlink" Target="https://bulbapedia.bulbagarden.net/wiki/Pok%C3%A9mon_League_(Kalos)" TargetMode="External"/><Relationship Id="rId52" Type="http://schemas.openxmlformats.org/officeDocument/2006/relationships/hyperlink" Target="https://bulbapedia.bulbagarden.net/wiki/Kalos_Route_6" TargetMode="External"/><Relationship Id="rId60" Type="http://schemas.openxmlformats.org/officeDocument/2006/relationships/hyperlink" Target="https://bulbapedia.bulbagarden.net/wiki/Kalos_Route_14" TargetMode="External"/><Relationship Id="rId65" Type="http://schemas.openxmlformats.org/officeDocument/2006/relationships/hyperlink" Target="https://bulbapedia.bulbagarden.net/wiki/Kalos_Route_19" TargetMode="External"/><Relationship Id="rId73" Type="http://schemas.openxmlformats.org/officeDocument/2006/relationships/hyperlink" Target="https://bulbapedia.bulbagarden.net/wiki/Shalour_City" TargetMode="External"/><Relationship Id="rId78" Type="http://schemas.openxmlformats.org/officeDocument/2006/relationships/hyperlink" Target="https://bulbapedia.bulbagarden.net/wiki/Tower_of_Mastery" TargetMode="External"/><Relationship Id="rId81" Type="http://schemas.openxmlformats.org/officeDocument/2006/relationships/hyperlink" Target="https://bulbapedia.bulbagarden.net/wiki/Vernal_Avenue" TargetMode="External"/><Relationship Id="rId4" Type="http://schemas.openxmlformats.org/officeDocument/2006/relationships/hyperlink" Target="https://bulbapedia.bulbagarden.net/wiki/Autumnal_Avenue" TargetMode="External"/><Relationship Id="rId9" Type="http://schemas.openxmlformats.org/officeDocument/2006/relationships/hyperlink" Target="https://bulbapedia.bulbagarden.net/wiki/Battle_Maison" TargetMode="External"/><Relationship Id="rId13" Type="http://schemas.openxmlformats.org/officeDocument/2006/relationships/hyperlink" Target="https://bulbapedia.bulbagarden.net/wiki/Connecting_Cave" TargetMode="External"/><Relationship Id="rId18" Type="http://schemas.openxmlformats.org/officeDocument/2006/relationships/hyperlink" Target="https://bulbapedia.bulbagarden.net/wiki/Estival_Avenue" TargetMode="External"/><Relationship Id="rId39" Type="http://schemas.openxmlformats.org/officeDocument/2006/relationships/hyperlink" Target="https://bulbapedia.bulbagarden.net/wiki/Player%27s_house" TargetMode="External"/><Relationship Id="rId34" Type="http://schemas.openxmlformats.org/officeDocument/2006/relationships/hyperlink" Target="https://bulbapedia.bulbagarden.net/wiki/Lumiose_City_restaurants" TargetMode="External"/><Relationship Id="rId50" Type="http://schemas.openxmlformats.org/officeDocument/2006/relationships/hyperlink" Target="https://bulbapedia.bulbagarden.net/wiki/Kalos_Route_4" TargetMode="External"/><Relationship Id="rId55" Type="http://schemas.openxmlformats.org/officeDocument/2006/relationships/hyperlink" Target="https://bulbapedia.bulbagarden.net/wiki/Kalos_Route_9" TargetMode="External"/><Relationship Id="rId76" Type="http://schemas.openxmlformats.org/officeDocument/2006/relationships/hyperlink" Target="https://bulbapedia.bulbagarden.net/wiki/Team_Flare_Secret_HQ" TargetMode="External"/><Relationship Id="rId7" Type="http://schemas.openxmlformats.org/officeDocument/2006/relationships/hyperlink" Target="https://bulbapedia.bulbagarden.net/wiki/Battle_Chateau" TargetMode="External"/><Relationship Id="rId71" Type="http://schemas.openxmlformats.org/officeDocument/2006/relationships/hyperlink" Target="https://bulbapedia.bulbagarden.net/wiki/Sea_Spirit%27s_Den" TargetMode="External"/><Relationship Id="rId2" Type="http://schemas.openxmlformats.org/officeDocument/2006/relationships/hyperlink" Target="https://bulbapedia.bulbagarden.net/wiki/Anistar_City" TargetMode="External"/><Relationship Id="rId29" Type="http://schemas.openxmlformats.org/officeDocument/2006/relationships/hyperlink" Target="https://bulbapedia.bulbagarden.net/wiki/Kalos_Power_Plant" TargetMode="External"/><Relationship Id="rId24" Type="http://schemas.openxmlformats.org/officeDocument/2006/relationships/hyperlink" Target="https://bulbapedia.bulbagarden.net/wiki/Hibernal_Avenue" TargetMode="External"/><Relationship Id="rId40" Type="http://schemas.openxmlformats.org/officeDocument/2006/relationships/hyperlink" Target="https://bulbapedia.bulbagarden.net/wiki/Pok%C3%A9_Ball_Factory" TargetMode="External"/><Relationship Id="rId45" Type="http://schemas.openxmlformats.org/officeDocument/2006/relationships/hyperlink" Target="https://bulbapedia.bulbagarden.net/wiki/Pok%C3%A9mon_Village" TargetMode="External"/><Relationship Id="rId66" Type="http://schemas.openxmlformats.org/officeDocument/2006/relationships/hyperlink" Target="https://bulbapedia.bulbagarden.net/wiki/Kalos_Route_20" TargetMode="External"/><Relationship Id="rId61" Type="http://schemas.openxmlformats.org/officeDocument/2006/relationships/hyperlink" Target="https://bulbapedia.bulbagarden.net/wiki/Kalos_Route_15" TargetMode="External"/><Relationship Id="rId82" Type="http://schemas.openxmlformats.org/officeDocument/2006/relationships/hyperlink" Target="https://bulbapedia.bulbagarden.net/wiki/Victory_Road_(Kalos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38053-7136-4062-88A9-54ADA2A5AA6F}">
  <sheetPr codeName="Planilha1"/>
  <dimension ref="A1:CB1025"/>
  <sheetViews>
    <sheetView tabSelected="1" zoomScaleNormal="100" workbookViewId="0">
      <selection activeCell="H25" sqref="H25"/>
    </sheetView>
  </sheetViews>
  <sheetFormatPr defaultRowHeight="15" x14ac:dyDescent="0.25"/>
  <cols>
    <col min="2" max="2" width="9.28515625" customWidth="1"/>
    <col min="3" max="3" width="13.7109375" bestFit="1" customWidth="1"/>
    <col min="4" max="4" width="13.7109375" customWidth="1"/>
    <col min="7" max="7" width="25.140625" customWidth="1"/>
    <col min="8" max="8" width="10.7109375" bestFit="1" customWidth="1"/>
    <col min="9" max="9" width="14.42578125" customWidth="1"/>
    <col min="11" max="11" width="13.7109375" bestFit="1" customWidth="1"/>
    <col min="12" max="12" width="7.5703125" bestFit="1" customWidth="1"/>
    <col min="16" max="16" width="12.42578125" bestFit="1" customWidth="1"/>
    <col min="18" max="18" width="14.140625" customWidth="1"/>
    <col min="27" max="27" width="13.7109375" bestFit="1" customWidth="1"/>
    <col min="28" max="28" width="19.5703125" customWidth="1"/>
    <col min="29" max="31" width="9.140625" customWidth="1"/>
    <col min="32" max="32" width="9.28515625" customWidth="1"/>
    <col min="33" max="33" width="9.42578125" customWidth="1"/>
    <col min="34" max="34" width="9.140625" customWidth="1"/>
    <col min="35" max="35" width="16.5703125" customWidth="1"/>
    <col min="36" max="36" width="17" bestFit="1" customWidth="1"/>
    <col min="37" max="37" width="9.140625" style="35"/>
    <col min="44" max="44" width="14" bestFit="1" customWidth="1"/>
    <col min="45" max="45" width="11" bestFit="1" customWidth="1"/>
    <col min="48" max="48" width="9.140625" customWidth="1"/>
  </cols>
  <sheetData>
    <row r="1" spans="1:80" x14ac:dyDescent="0.25">
      <c r="G1" s="41" t="s">
        <v>1486</v>
      </c>
      <c r="H1" s="42">
        <f ca="1">RANDBETWEEN(1,100)</f>
        <v>53</v>
      </c>
      <c r="I1" s="8" t="s">
        <v>1309</v>
      </c>
      <c r="J1" s="27" t="str" cm="1">
        <f t="array" aca="1" ref="J1" ca="1">IF(H1&lt;61,INDEX(_xlfn._xlws.FILTER(A33:A50,B33:B50="1",""),RANDBETWEEN(1,COUNTA(_xlfn._xlws.FILTER(A33:A50,B33:B50="1",""))),0),IF(H1&lt;91,INDEX(_xlfn._xlws.FILTER(A33:A50,B33:B50="2",""),RANDBETWEEN(1,COUNTA(_xlfn._xlws.FILTER(A33:A50,B33:B50="2",""))),0),IF(H1&lt;97,INDEX(_xlfn._xlws.FILTER(A33:A50,B33:B50="3",""),RANDBETWEEN(1,COUNTA(_xlfn._xlws.FILTER(A33:A50,B33:B50="3",""))),0),IF(H1&lt;100,INDEX(_xlfn._xlws.FILTER(A33:A50,B33:B50="4",""),RANDBETWEEN(1,COUNTA(_xlfn._xlws.FILTER(A33:A50,B33:B50="4",""))),0),VLOOKUP(RANDBETWEEN(1,1024),Z2:AB1025,2)))))</f>
        <v>Scatterbug</v>
      </c>
      <c r="Z1" s="8" t="s">
        <v>1108</v>
      </c>
      <c r="AA1" t="s">
        <v>1107</v>
      </c>
      <c r="AB1" t="s">
        <v>1111</v>
      </c>
      <c r="AC1" t="s">
        <v>1094</v>
      </c>
      <c r="AD1" t="s">
        <v>1090</v>
      </c>
      <c r="AE1" t="s">
        <v>1088</v>
      </c>
      <c r="AF1" t="s">
        <v>1089</v>
      </c>
      <c r="AG1" t="s">
        <v>1092</v>
      </c>
      <c r="AH1" t="s">
        <v>1091</v>
      </c>
      <c r="AI1" t="s">
        <v>1134</v>
      </c>
      <c r="AJ1" t="s">
        <v>1135</v>
      </c>
      <c r="AK1" t="s">
        <v>1310</v>
      </c>
      <c r="AN1" t="s">
        <v>1079</v>
      </c>
      <c r="AR1" t="s">
        <v>1119</v>
      </c>
    </row>
    <row r="2" spans="1:80" x14ac:dyDescent="0.25">
      <c r="G2" s="41"/>
      <c r="H2" s="4"/>
      <c r="Z2">
        <v>1</v>
      </c>
      <c r="AA2" t="s">
        <v>54</v>
      </c>
      <c r="AB2" s="3" t="str">
        <f>CONCATENATE($P$4,AA2)</f>
        <v>https://pokemondb.net/pokedex/Bulbasaur</v>
      </c>
      <c r="AC2">
        <v>45</v>
      </c>
      <c r="AD2">
        <v>49</v>
      </c>
      <c r="AE2">
        <v>49</v>
      </c>
      <c r="AF2">
        <v>65</v>
      </c>
      <c r="AG2">
        <v>65</v>
      </c>
      <c r="AH2">
        <v>45</v>
      </c>
      <c r="AI2">
        <v>5</v>
      </c>
      <c r="AJ2">
        <v>1</v>
      </c>
      <c r="AL2" s="35"/>
      <c r="AM2" t="s">
        <v>1407</v>
      </c>
      <c r="AO2" s="3" t="str">
        <f>HYPERLINK(AB2,AA2&amp;" DB")</f>
        <v>Bulbasaur DB</v>
      </c>
      <c r="AR2" s="18">
        <v>1</v>
      </c>
      <c r="AS2" s="18" t="s">
        <v>1112</v>
      </c>
      <c r="AT2" s="19">
        <v>0</v>
      </c>
      <c r="AU2" s="50" t="s">
        <v>1080</v>
      </c>
      <c r="AV2" s="50"/>
      <c r="AX2" t="s">
        <v>1081</v>
      </c>
      <c r="BA2" t="s">
        <v>1082</v>
      </c>
      <c r="BD2" t="str">
        <f ca="1">IF(ROUND(RAND()*100,2)&lt;87.51,"Macho","Fêmea")</f>
        <v>Macho</v>
      </c>
      <c r="BG2" t="str">
        <f ca="1">IF(ROUND(RAND()*100,2)&lt;75.01,"Macho","Fêmea")</f>
        <v>Fêmea</v>
      </c>
      <c r="BJ2" t="str">
        <f ca="1">IF(ROUND(RAND()*100,2)&lt;75.01,"Fêmea","Macho")</f>
        <v>Fêmea</v>
      </c>
      <c r="BM2" t="str">
        <f ca="1">IF(ROUND(RAND()*100,2)&lt;87.51,"Fêmea","Macho")</f>
        <v>Fêmea</v>
      </c>
      <c r="BP2" t="str">
        <f ca="1">IF(ROUND(RAND()*100,2)&lt;50.01,"Macho","Fêmea")</f>
        <v>Macho</v>
      </c>
      <c r="BS2">
        <v>19</v>
      </c>
      <c r="BT2" t="str">
        <f>CONCATENATE("Alolan ",VLOOKUP(BS2,$Z$2:$AA$1025,2))</f>
        <v>Alolan Rattata</v>
      </c>
      <c r="BW2">
        <v>52</v>
      </c>
      <c r="BX2" t="str">
        <f>CONCATENATE("Galarian ",VLOOKUP(BW2,$Z$2:$AA$1025,2))</f>
        <v>Galarian Meowth</v>
      </c>
      <c r="CA2">
        <v>58</v>
      </c>
      <c r="CB2" t="str">
        <f>CONCATENATE("Hisui ",VLOOKUP(CA2,$Z$2:$AA$1025,2))</f>
        <v>Hisui Growlithe</v>
      </c>
    </row>
    <row r="3" spans="1:80" x14ac:dyDescent="0.25">
      <c r="A3" t="s">
        <v>53</v>
      </c>
      <c r="B3" t="s">
        <v>0</v>
      </c>
      <c r="C3" t="s">
        <v>51</v>
      </c>
      <c r="D3" t="s">
        <v>1098</v>
      </c>
      <c r="E3" s="1" t="s">
        <v>1099</v>
      </c>
      <c r="F3" s="2"/>
      <c r="Z3">
        <v>2</v>
      </c>
      <c r="AA3" t="s">
        <v>55</v>
      </c>
      <c r="AB3" s="3" t="str">
        <f t="shared" ref="AB3:AB33" si="0">CONCATENATE($P$4,AA3)</f>
        <v>https://pokemondb.net/pokedex/Ivysaur</v>
      </c>
      <c r="AC3">
        <v>60</v>
      </c>
      <c r="AD3">
        <v>62</v>
      </c>
      <c r="AE3">
        <v>63</v>
      </c>
      <c r="AF3">
        <v>80</v>
      </c>
      <c r="AG3">
        <v>80</v>
      </c>
      <c r="AH3">
        <v>60</v>
      </c>
      <c r="AI3">
        <v>15</v>
      </c>
      <c r="AJ3">
        <v>16</v>
      </c>
      <c r="AL3" s="35"/>
      <c r="AO3" s="3" t="str">
        <f t="shared" ref="AO2:AO33" si="1">HYPERLINK(AB3,AA3&amp;" DB")</f>
        <v>Ivysaur DB</v>
      </c>
      <c r="AR3" s="11">
        <v>2</v>
      </c>
      <c r="AS3" s="11" t="s">
        <v>1114</v>
      </c>
      <c r="AT3" s="19">
        <f ca="1">RANDBETWEEN(1,100)/100</f>
        <v>0.05</v>
      </c>
      <c r="AU3">
        <v>29</v>
      </c>
      <c r="AV3" t="str">
        <f t="shared" ref="AV3:AV35" si="2">VLOOKUP(AU3,$Z$2:$AA$1025,2)</f>
        <v>Nidoran-f</v>
      </c>
      <c r="AX3">
        <v>32</v>
      </c>
      <c r="AY3" t="str">
        <f t="shared" ref="AY3:AY24" si="3">VLOOKUP(AX3,$Z$2:$AA$1025,2)</f>
        <v>Nidoran-m</v>
      </c>
      <c r="BA3">
        <v>81</v>
      </c>
      <c r="BB3" t="str">
        <f>VLOOKUP(BA3,$Z$2:$AA$1025,2)</f>
        <v>Magnemite</v>
      </c>
      <c r="BD3" t="s">
        <v>1083</v>
      </c>
      <c r="BG3" t="s">
        <v>1084</v>
      </c>
      <c r="BJ3" t="s">
        <v>1085</v>
      </c>
      <c r="BM3" s="50" t="s">
        <v>1087</v>
      </c>
      <c r="BN3" s="50"/>
      <c r="BP3" s="6">
        <v>0.5</v>
      </c>
      <c r="BS3">
        <v>20</v>
      </c>
      <c r="BT3" t="str">
        <f t="shared" ref="BT3:BT19" si="4">CONCATENATE("Alolan ",VLOOKUP(BS3,$Z$2:$AA$1025,2))</f>
        <v>Alolan Raticate</v>
      </c>
      <c r="BW3">
        <v>77</v>
      </c>
      <c r="BX3" t="str">
        <f t="shared" ref="BX3:BX19" si="5">CONCATENATE("Galarian ",VLOOKUP(BW3,$Z$2:$AA$1025,2))</f>
        <v>Galarian Ponyta</v>
      </c>
      <c r="CA3">
        <v>59</v>
      </c>
      <c r="CB3" t="str">
        <f t="shared" ref="CB3:CB17" si="6">CONCATENATE("Hisui ",VLOOKUP(CA3,$Z$2:$AA$1025,2))</f>
        <v>Hisui Arcanine</v>
      </c>
    </row>
    <row r="4" spans="1:80" x14ac:dyDescent="0.25">
      <c r="A4">
        <v>1</v>
      </c>
      <c r="B4" t="s">
        <v>1</v>
      </c>
      <c r="C4" t="s">
        <v>26</v>
      </c>
      <c r="H4" t="s">
        <v>1136</v>
      </c>
      <c r="I4" s="35" t="s">
        <v>1186</v>
      </c>
      <c r="J4" s="29"/>
      <c r="N4" s="29">
        <f ca="1">RANDBETWEEN(1,4096)</f>
        <v>996</v>
      </c>
      <c r="P4" s="5" t="s">
        <v>1076</v>
      </c>
      <c r="Z4">
        <v>3</v>
      </c>
      <c r="AA4" t="s">
        <v>56</v>
      </c>
      <c r="AB4" s="3" t="str">
        <f t="shared" si="0"/>
        <v>https://pokemondb.net/pokedex/Venusaur</v>
      </c>
      <c r="AC4">
        <v>80</v>
      </c>
      <c r="AD4">
        <v>82</v>
      </c>
      <c r="AE4">
        <v>83</v>
      </c>
      <c r="AF4">
        <v>100</v>
      </c>
      <c r="AG4">
        <v>100</v>
      </c>
      <c r="AH4">
        <v>80</v>
      </c>
      <c r="AI4">
        <v>28</v>
      </c>
      <c r="AJ4">
        <v>32</v>
      </c>
      <c r="AL4" s="35"/>
      <c r="AM4" t="s">
        <v>1423</v>
      </c>
      <c r="AO4" s="3" t="str">
        <f t="shared" si="1"/>
        <v>Venusaur DB</v>
      </c>
      <c r="AR4" s="12">
        <v>3</v>
      </c>
      <c r="AS4" s="12" t="s">
        <v>1113</v>
      </c>
      <c r="AT4" s="19">
        <f t="shared" ref="AT4:AT7" ca="1" si="7">RANDBETWEEN(1,100)/100</f>
        <v>0.56000000000000005</v>
      </c>
      <c r="AU4">
        <v>30</v>
      </c>
      <c r="AV4" t="str">
        <f t="shared" si="2"/>
        <v>Nidorina</v>
      </c>
      <c r="AX4">
        <v>33</v>
      </c>
      <c r="AY4" t="str">
        <f t="shared" si="3"/>
        <v>Nidorino</v>
      </c>
      <c r="BA4">
        <v>82</v>
      </c>
      <c r="BB4" t="str">
        <f>VLOOKUP(BA4,Z3:AA1026,2)</f>
        <v>Magneton</v>
      </c>
      <c r="BD4">
        <v>1</v>
      </c>
      <c r="BE4" t="str">
        <f t="shared" ref="BE4:BE35" si="8">VLOOKUP(BD4,$Z$2:$AA$1025,2)</f>
        <v>Bulbasaur</v>
      </c>
      <c r="BG4">
        <v>58</v>
      </c>
      <c r="BH4" t="str">
        <f t="shared" ref="BH4:BH19" si="9">VLOOKUP(BG4,$Z$2:$AA$1025,2)</f>
        <v>Growlithe</v>
      </c>
      <c r="BJ4">
        <v>35</v>
      </c>
      <c r="BK4" t="str">
        <f t="shared" ref="BK4:BK28" si="10">VLOOKUP(BJ4,$Z$2:$AA$1025,2)</f>
        <v>Clefairy</v>
      </c>
      <c r="BM4">
        <v>667</v>
      </c>
      <c r="BN4" t="str">
        <f>VLOOKUP(BM4,$Z$2:$AA$1025,2)</f>
        <v>Litleo</v>
      </c>
      <c r="BP4">
        <v>10</v>
      </c>
      <c r="BQ4" t="s">
        <v>63</v>
      </c>
      <c r="BS4">
        <v>26</v>
      </c>
      <c r="BT4" t="str">
        <f t="shared" si="4"/>
        <v>Alolan Raichu</v>
      </c>
      <c r="BW4">
        <v>78</v>
      </c>
      <c r="BX4" t="str">
        <f t="shared" si="5"/>
        <v>Galarian Rapidash</v>
      </c>
      <c r="CA4">
        <v>100</v>
      </c>
      <c r="CB4" t="str">
        <f t="shared" si="6"/>
        <v>Hisui Voltorb</v>
      </c>
    </row>
    <row r="5" spans="1:80" x14ac:dyDescent="0.25">
      <c r="A5">
        <v>2</v>
      </c>
      <c r="B5" t="s">
        <v>2</v>
      </c>
      <c r="C5" t="s">
        <v>27</v>
      </c>
      <c r="D5" t="s">
        <v>1101</v>
      </c>
      <c r="E5" t="s">
        <v>1100</v>
      </c>
      <c r="H5" s="4" t="s">
        <v>1108</v>
      </c>
      <c r="I5" t="s">
        <v>1107</v>
      </c>
      <c r="J5" t="s">
        <v>0</v>
      </c>
      <c r="K5" t="s">
        <v>51</v>
      </c>
      <c r="L5" t="s">
        <v>52</v>
      </c>
      <c r="M5" s="10" t="s">
        <v>1097</v>
      </c>
      <c r="N5" t="s">
        <v>1110</v>
      </c>
      <c r="S5" t="s">
        <v>1079</v>
      </c>
      <c r="Z5">
        <v>4</v>
      </c>
      <c r="AA5" t="s">
        <v>57</v>
      </c>
      <c r="AB5" s="3" t="str">
        <f t="shared" si="0"/>
        <v>https://pokemondb.net/pokedex/Charmander</v>
      </c>
      <c r="AC5">
        <v>39</v>
      </c>
      <c r="AD5">
        <v>52</v>
      </c>
      <c r="AE5">
        <v>43</v>
      </c>
      <c r="AF5">
        <v>60</v>
      </c>
      <c r="AG5">
        <v>50</v>
      </c>
      <c r="AH5">
        <v>65</v>
      </c>
      <c r="AI5">
        <v>5</v>
      </c>
      <c r="AJ5">
        <v>1</v>
      </c>
      <c r="AL5" s="35"/>
      <c r="AM5" t="s">
        <v>1436</v>
      </c>
      <c r="AO5" s="3" t="str">
        <f t="shared" si="1"/>
        <v>Charmander DB</v>
      </c>
      <c r="AR5" s="15">
        <v>4</v>
      </c>
      <c r="AS5" s="15" t="s">
        <v>1115</v>
      </c>
      <c r="AT5" s="19">
        <f t="shared" ca="1" si="7"/>
        <v>0.25</v>
      </c>
      <c r="AU5">
        <v>31</v>
      </c>
      <c r="AV5" t="str">
        <f t="shared" si="2"/>
        <v>Nidoqueen</v>
      </c>
      <c r="AX5">
        <v>34</v>
      </c>
      <c r="AY5" t="str">
        <f t="shared" si="3"/>
        <v>Nidoking</v>
      </c>
      <c r="BA5">
        <v>100</v>
      </c>
      <c r="BB5" t="str">
        <f>VLOOKUP(BA5,Z4:AA1027,2)</f>
        <v>Voltorb</v>
      </c>
      <c r="BD5">
        <v>2</v>
      </c>
      <c r="BE5" t="str">
        <f t="shared" si="8"/>
        <v>Ivysaur</v>
      </c>
      <c r="BG5">
        <v>59</v>
      </c>
      <c r="BH5" t="str">
        <f t="shared" si="9"/>
        <v>Arcanine</v>
      </c>
      <c r="BJ5">
        <v>36</v>
      </c>
      <c r="BK5" t="str">
        <f t="shared" si="10"/>
        <v>Clefable</v>
      </c>
      <c r="BM5">
        <v>668</v>
      </c>
      <c r="BN5" t="str">
        <f>VLOOKUP(BM5,$Z$2:$AA$1025,2)</f>
        <v>Pyroar</v>
      </c>
      <c r="BP5">
        <v>11</v>
      </c>
      <c r="BQ5" t="s">
        <v>64</v>
      </c>
      <c r="BS5">
        <v>27</v>
      </c>
      <c r="BT5" t="str">
        <f t="shared" si="4"/>
        <v>Alolan Sandshrew</v>
      </c>
      <c r="BW5">
        <v>83</v>
      </c>
      <c r="BX5" t="str">
        <f t="shared" si="5"/>
        <v>Galarian Farfetch'd</v>
      </c>
      <c r="CA5">
        <v>101</v>
      </c>
      <c r="CB5" t="str">
        <f t="shared" si="6"/>
        <v>Hisui Electrode</v>
      </c>
    </row>
    <row r="6" spans="1:80" x14ac:dyDescent="0.25">
      <c r="A6">
        <v>3</v>
      </c>
      <c r="B6" t="s">
        <v>3</v>
      </c>
      <c r="C6" t="s">
        <v>28</v>
      </c>
      <c r="D6" t="s">
        <v>1101</v>
      </c>
      <c r="E6" t="s">
        <v>1102</v>
      </c>
      <c r="H6">
        <f ca="1">INDEX(Pokedex[Nº],MATCH(J1,Pokedex[Pokémon],0))</f>
        <v>664</v>
      </c>
      <c r="I6" s="3" t="str">
        <f ca="1">HYPERLINK(VLOOKUP(H6,Pokedex[Nº]:Pokedex[Link],3),VLOOKUP(H6,Pokedex[Nº]:Pokedex[Pokémon],2))</f>
        <v>Scatterbug</v>
      </c>
      <c r="J6" t="str">
        <f ca="1">VLOOKUP(RANDBETWEEN(1,25),A4:B28,2,0)</f>
        <v>Timid</v>
      </c>
      <c r="K6" t="str">
        <f ca="1">INDEX(Natures[Tradução],MATCH(J6,Natures[Nature],0))</f>
        <v>Tímido</v>
      </c>
      <c r="L6" t="str">
        <f ca="1">IF(COUNTIF(AU3:AU35,H6),AU2,IF(COUNTIF(AX3:AX24,H6),AX2,IF(COUNTIF(BA3:BA141,H6),BA2,IF(COUNTIF(BD4:BD133,H6),BD2,IF(COUNTIF(BG4:BG19,H6),BG2,IF(COUNTIF(BJ4:BJ28,H6),BJ2,IF(COUNTIF(BM4:BM5,H6),BM2,IF(COUNTIF(BP4:BP661,H6),BP2))))))))</f>
        <v>Macho</v>
      </c>
      <c r="M6" s="4">
        <f ca="1">RANDBETWEEN(VLOOKUP(I6,Pokedex[[Pokémon]:[Nível pokemon]],10,0),IF(INDEX(Pokedex[Nível pokemon],MATCH(I6,Pokedex[Pokémon],0)+1)&lt;=VLOOKUP(I6,Pokedex[[Pokémon]:[Nível pokemon]],10,0),100,IF(INDEX(Pokedex[Nível pokemon],MATCH(I6,Pokedex[Pokémon],0)+1)-1&gt;INDEX(Tabela61[NvlSup],MATCH(Planilha1!I4,Tabela61[Áreas],0)),INDEX(Tabela61[NvlSup],MATCH(Planilha1!I4,Tabela61[Áreas],0)),INDEX(Pokedex[Nível pokemon],MATCH(I6,Pokedex[Pokémon],0)+1)-1)))</f>
        <v>1</v>
      </c>
      <c r="N6" t="str">
        <f ca="1">IF(N4=1,"sim ✨","não")</f>
        <v>não</v>
      </c>
      <c r="Q6" s="8"/>
      <c r="Z6">
        <v>5</v>
      </c>
      <c r="AA6" t="s">
        <v>58</v>
      </c>
      <c r="AB6" s="3" t="str">
        <f t="shared" si="0"/>
        <v>https://pokemondb.net/pokedex/Charmeleon</v>
      </c>
      <c r="AC6">
        <v>58</v>
      </c>
      <c r="AD6">
        <v>64</v>
      </c>
      <c r="AE6">
        <v>58</v>
      </c>
      <c r="AF6">
        <v>80</v>
      </c>
      <c r="AG6">
        <v>65</v>
      </c>
      <c r="AH6">
        <v>80</v>
      </c>
      <c r="AI6">
        <v>15</v>
      </c>
      <c r="AJ6">
        <v>16</v>
      </c>
      <c r="AL6" s="35"/>
      <c r="AM6" t="s">
        <v>1441</v>
      </c>
      <c r="AO6" s="3" t="str">
        <f t="shared" si="1"/>
        <v>Charmeleon DB</v>
      </c>
      <c r="AR6" s="13">
        <v>5</v>
      </c>
      <c r="AS6" s="13" t="s">
        <v>1116</v>
      </c>
      <c r="AT6" s="19">
        <f t="shared" ca="1" si="7"/>
        <v>0.98</v>
      </c>
      <c r="AU6">
        <v>314</v>
      </c>
      <c r="AV6" t="str">
        <f t="shared" si="2"/>
        <v>Illumise</v>
      </c>
      <c r="AX6">
        <v>313</v>
      </c>
      <c r="AY6" t="str">
        <f t="shared" si="3"/>
        <v>Volbeat</v>
      </c>
      <c r="BA6">
        <v>101</v>
      </c>
      <c r="BB6" t="str">
        <f>VLOOKUP(BA6,Z7:AA1028,2)</f>
        <v>Electrode</v>
      </c>
      <c r="BD6">
        <v>3</v>
      </c>
      <c r="BE6" t="str">
        <f t="shared" si="8"/>
        <v>Venusaur</v>
      </c>
      <c r="BG6">
        <v>64</v>
      </c>
      <c r="BH6" t="str">
        <f t="shared" si="9"/>
        <v>Kadabra</v>
      </c>
      <c r="BJ6">
        <v>37</v>
      </c>
      <c r="BK6" t="str">
        <f t="shared" si="10"/>
        <v>Vulpix</v>
      </c>
      <c r="BP6">
        <v>12</v>
      </c>
      <c r="BQ6" t="s">
        <v>65</v>
      </c>
      <c r="BS6">
        <v>28</v>
      </c>
      <c r="BT6" t="str">
        <f t="shared" si="4"/>
        <v>Alolan Sandslash</v>
      </c>
      <c r="BW6">
        <v>110</v>
      </c>
      <c r="BX6" t="str">
        <f t="shared" si="5"/>
        <v>Galarian Weezing</v>
      </c>
      <c r="CA6">
        <v>157</v>
      </c>
      <c r="CB6" t="str">
        <f t="shared" si="6"/>
        <v>Hisui Typhlosion</v>
      </c>
    </row>
    <row r="7" spans="1:80" x14ac:dyDescent="0.25">
      <c r="A7">
        <v>4</v>
      </c>
      <c r="B7" t="s">
        <v>4</v>
      </c>
      <c r="C7" t="s">
        <v>29</v>
      </c>
      <c r="D7" t="s">
        <v>1101</v>
      </c>
      <c r="E7" t="s">
        <v>1103</v>
      </c>
      <c r="O7" s="8"/>
      <c r="Z7">
        <v>6</v>
      </c>
      <c r="AA7" t="s">
        <v>59</v>
      </c>
      <c r="AB7" s="3" t="str">
        <f t="shared" si="0"/>
        <v>https://pokemondb.net/pokedex/Charizard</v>
      </c>
      <c r="AC7">
        <v>78</v>
      </c>
      <c r="AD7">
        <v>84</v>
      </c>
      <c r="AE7">
        <v>78</v>
      </c>
      <c r="AF7">
        <v>109</v>
      </c>
      <c r="AG7">
        <v>85</v>
      </c>
      <c r="AH7">
        <v>100</v>
      </c>
      <c r="AI7">
        <v>28</v>
      </c>
      <c r="AJ7">
        <v>36</v>
      </c>
      <c r="AL7" s="35"/>
      <c r="AM7" t="s">
        <v>1447</v>
      </c>
      <c r="AO7" s="3" t="str">
        <f t="shared" si="1"/>
        <v>Charizard DB</v>
      </c>
      <c r="AR7" s="14">
        <v>6</v>
      </c>
      <c r="AS7" s="14" t="s">
        <v>1117</v>
      </c>
      <c r="AT7" s="19">
        <f t="shared" ca="1" si="7"/>
        <v>0.36</v>
      </c>
      <c r="AU7">
        <v>380</v>
      </c>
      <c r="AV7" t="str">
        <f t="shared" si="2"/>
        <v>Latias</v>
      </c>
      <c r="AX7">
        <v>381</v>
      </c>
      <c r="AY7" t="str">
        <f t="shared" si="3"/>
        <v>Latios</v>
      </c>
      <c r="BA7">
        <v>120</v>
      </c>
      <c r="BB7" t="str">
        <f>VLOOKUP(BA7,Z7:AA1029,2)</f>
        <v>Staryu</v>
      </c>
      <c r="BD7">
        <v>4</v>
      </c>
      <c r="BE7" t="str">
        <f t="shared" si="8"/>
        <v>Charmander</v>
      </c>
      <c r="BG7">
        <v>65</v>
      </c>
      <c r="BH7" t="str">
        <f t="shared" si="9"/>
        <v>Alakazam</v>
      </c>
      <c r="BJ7">
        <v>38</v>
      </c>
      <c r="BK7" t="str">
        <f t="shared" si="10"/>
        <v>Ninetales</v>
      </c>
      <c r="BP7">
        <v>13</v>
      </c>
      <c r="BQ7" t="s">
        <v>66</v>
      </c>
      <c r="BS7">
        <v>37</v>
      </c>
      <c r="BT7" t="str">
        <f t="shared" si="4"/>
        <v>Alolan Vulpix</v>
      </c>
      <c r="BW7">
        <v>122</v>
      </c>
      <c r="BX7" t="str">
        <f t="shared" si="5"/>
        <v>Galarian Mr. Mime</v>
      </c>
      <c r="CA7">
        <v>211</v>
      </c>
      <c r="CB7" t="str">
        <f t="shared" si="6"/>
        <v>Hisui Qwilfish</v>
      </c>
    </row>
    <row r="8" spans="1:80" x14ac:dyDescent="0.25">
      <c r="A8">
        <v>5</v>
      </c>
      <c r="B8" t="s">
        <v>5</v>
      </c>
      <c r="C8" t="s">
        <v>30</v>
      </c>
      <c r="D8" t="s">
        <v>1101</v>
      </c>
      <c r="E8" t="s">
        <v>1104</v>
      </c>
      <c r="I8" t="s">
        <v>1301</v>
      </c>
      <c r="L8" t="s">
        <v>1109</v>
      </c>
      <c r="Z8">
        <v>7</v>
      </c>
      <c r="AA8" t="s">
        <v>60</v>
      </c>
      <c r="AB8" s="3" t="str">
        <f t="shared" si="0"/>
        <v>https://pokemondb.net/pokedex/Squirtle</v>
      </c>
      <c r="AC8">
        <v>44</v>
      </c>
      <c r="AD8">
        <v>48</v>
      </c>
      <c r="AE8">
        <v>65</v>
      </c>
      <c r="AF8">
        <v>50</v>
      </c>
      <c r="AG8">
        <v>64</v>
      </c>
      <c r="AH8">
        <v>43</v>
      </c>
      <c r="AI8">
        <v>5</v>
      </c>
      <c r="AJ8">
        <v>1</v>
      </c>
      <c r="AL8" s="35"/>
      <c r="AM8" t="s">
        <v>1448</v>
      </c>
      <c r="AO8" s="3" t="str">
        <f t="shared" si="1"/>
        <v>Squirtle DB</v>
      </c>
      <c r="AR8" s="16">
        <v>7</v>
      </c>
      <c r="AS8" s="16" t="s">
        <v>1118</v>
      </c>
      <c r="AT8" s="19">
        <v>1</v>
      </c>
      <c r="AU8">
        <v>413</v>
      </c>
      <c r="AV8" t="str">
        <f t="shared" si="2"/>
        <v>Wormadam</v>
      </c>
      <c r="AX8">
        <v>413</v>
      </c>
      <c r="AY8" t="str">
        <f t="shared" si="3"/>
        <v>Wormadam</v>
      </c>
      <c r="BA8">
        <v>121</v>
      </c>
      <c r="BB8" t="str">
        <f t="shared" ref="BB8:BB39" si="11">VLOOKUP(BA8,Z7:AA1030,2)</f>
        <v>Starmie</v>
      </c>
      <c r="BD8">
        <v>5</v>
      </c>
      <c r="BE8" t="str">
        <f t="shared" si="8"/>
        <v>Charmeleon</v>
      </c>
      <c r="BG8">
        <v>66</v>
      </c>
      <c r="BH8" t="str">
        <f t="shared" si="9"/>
        <v>Machop</v>
      </c>
      <c r="BJ8">
        <v>39</v>
      </c>
      <c r="BK8" t="str">
        <f t="shared" si="10"/>
        <v>Jigglypuff</v>
      </c>
      <c r="BP8">
        <v>14</v>
      </c>
      <c r="BQ8" t="s">
        <v>67</v>
      </c>
      <c r="BS8">
        <v>38</v>
      </c>
      <c r="BT8" t="str">
        <f t="shared" si="4"/>
        <v>Alolan Ninetales</v>
      </c>
      <c r="BW8">
        <v>222</v>
      </c>
      <c r="BX8" t="str">
        <f t="shared" si="5"/>
        <v>Galarian Corsola</v>
      </c>
      <c r="CA8">
        <v>215</v>
      </c>
      <c r="CB8" t="str">
        <f t="shared" si="6"/>
        <v>Hisui Sneasel</v>
      </c>
    </row>
    <row r="9" spans="1:80" x14ac:dyDescent="0.25">
      <c r="A9">
        <v>6</v>
      </c>
      <c r="B9" t="s">
        <v>6</v>
      </c>
      <c r="C9" t="s">
        <v>31</v>
      </c>
      <c r="I9" t="s">
        <v>1302</v>
      </c>
      <c r="L9" s="7" t="s">
        <v>1094</v>
      </c>
      <c r="M9" s="9">
        <f ca="1">ROUND(((0.01*(2*VLOOKUP(I6,AA2:AC1025,3,0)+VLOOKUP($L$9,$X$17:$Y$22,2,0)+ROUND((0.25*VLOOKUP($L$9,$U$17:$V$22,2,0)),0))*M6)+M6+10),0)</f>
        <v>12</v>
      </c>
      <c r="X9">
        <f ca="1">RAND()</f>
        <v>7.073327117400241E-2</v>
      </c>
      <c r="Z9">
        <v>8</v>
      </c>
      <c r="AA9" t="s">
        <v>61</v>
      </c>
      <c r="AB9" s="3" t="str">
        <f t="shared" si="0"/>
        <v>https://pokemondb.net/pokedex/Wartortle</v>
      </c>
      <c r="AC9">
        <v>59</v>
      </c>
      <c r="AD9">
        <v>63</v>
      </c>
      <c r="AE9">
        <v>80</v>
      </c>
      <c r="AF9">
        <v>65</v>
      </c>
      <c r="AG9">
        <v>80</v>
      </c>
      <c r="AH9">
        <v>58</v>
      </c>
      <c r="AI9">
        <v>15</v>
      </c>
      <c r="AJ9">
        <v>16</v>
      </c>
      <c r="AL9" s="35"/>
      <c r="AM9" t="s">
        <v>1451</v>
      </c>
      <c r="AO9" s="3" t="str">
        <f t="shared" si="1"/>
        <v>Wartortle DB</v>
      </c>
      <c r="AU9">
        <v>113</v>
      </c>
      <c r="AV9" t="str">
        <f t="shared" si="2"/>
        <v>Chansey</v>
      </c>
      <c r="AX9">
        <v>106</v>
      </c>
      <c r="AY9" t="str">
        <f t="shared" si="3"/>
        <v>Hitmonlee</v>
      </c>
      <c r="BA9">
        <v>132</v>
      </c>
      <c r="BB9" t="str">
        <f t="shared" si="11"/>
        <v>Ditto</v>
      </c>
      <c r="BD9">
        <v>6</v>
      </c>
      <c r="BE9" t="str">
        <f t="shared" si="8"/>
        <v>Charizard</v>
      </c>
      <c r="BG9">
        <v>67</v>
      </c>
      <c r="BH9" t="str">
        <f t="shared" si="9"/>
        <v>Machoke</v>
      </c>
      <c r="BJ9">
        <v>40</v>
      </c>
      <c r="BK9" t="str">
        <f t="shared" si="10"/>
        <v>Wigglytuff</v>
      </c>
      <c r="BP9">
        <v>15</v>
      </c>
      <c r="BQ9" t="s">
        <v>68</v>
      </c>
      <c r="BS9">
        <v>50</v>
      </c>
      <c r="BT9" t="str">
        <f t="shared" si="4"/>
        <v>Alolan Diglett</v>
      </c>
      <c r="BW9">
        <v>263</v>
      </c>
      <c r="BX9" t="str">
        <f t="shared" si="5"/>
        <v>Galarian Zigzagoon</v>
      </c>
      <c r="CA9">
        <v>503</v>
      </c>
      <c r="CB9" t="str">
        <f t="shared" si="6"/>
        <v>Hisui Samurott</v>
      </c>
    </row>
    <row r="10" spans="1:80" x14ac:dyDescent="0.25">
      <c r="A10">
        <v>7</v>
      </c>
      <c r="B10" t="s">
        <v>7</v>
      </c>
      <c r="C10" t="s">
        <v>32</v>
      </c>
      <c r="D10" t="s">
        <v>1100</v>
      </c>
      <c r="E10" t="s">
        <v>1101</v>
      </c>
      <c r="I10" t="s">
        <v>1303</v>
      </c>
      <c r="L10" t="s">
        <v>1090</v>
      </c>
      <c r="M10">
        <f ca="1">ROUND((ROUND(0.01*(2*VLOOKUP($I$6,$AA$2:$AH$1025,4,0)+VLOOKUP(L10,$X$17:$Y$22,2,0)+ROUND(0.25*VLOOKUP(L10,$U$17:$V$22,2,0),0))*$M$6,0)+5)+IF(INDEX(Natures[Up],MATCH($J$6,Natures[Nature],0))=L10,(ROUND(0.01*(2*VLOOKUP($I$6,$AA$2:$AH$1025,4,0)+VLOOKUP(L10,$X$17:$Y$22,2,0)+ROUND(0.25*VLOOKUP(L10,$U$17:$V$22,2,0),0))*$M$6,0)+5)*0.1,0)-IF(INDEX(Natures[Down],MATCH($J$6,Natures[Nature],0))=L10,(ROUND(0.01*(2*VLOOKUP($I$6,$AA$2:$AH$1025,4,0)+VLOOKUP(L10,$X$17:$Y$22,2,0)+ROUND(0.25*VLOOKUP(L10,$U$17:$V$22,2,0),0))*$M$6,0)+5)*0.1,0),0)</f>
        <v>5</v>
      </c>
      <c r="X10">
        <f t="shared" ref="X10:X14" ca="1" si="12">RAND()</f>
        <v>8.7332438593746398E-2</v>
      </c>
      <c r="Z10">
        <v>9</v>
      </c>
      <c r="AA10" t="s">
        <v>62</v>
      </c>
      <c r="AB10" s="3" t="str">
        <f t="shared" si="0"/>
        <v>https://pokemondb.net/pokedex/Blastoise</v>
      </c>
      <c r="AC10">
        <v>79</v>
      </c>
      <c r="AD10">
        <v>83</v>
      </c>
      <c r="AE10">
        <v>100</v>
      </c>
      <c r="AF10">
        <v>85</v>
      </c>
      <c r="AG10">
        <v>105</v>
      </c>
      <c r="AH10">
        <v>78</v>
      </c>
      <c r="AI10">
        <v>28</v>
      </c>
      <c r="AJ10">
        <v>36</v>
      </c>
      <c r="AL10" s="35"/>
      <c r="AM10" t="s">
        <v>1458</v>
      </c>
      <c r="AO10" s="3" t="str">
        <f t="shared" si="1"/>
        <v>Blastoise DB</v>
      </c>
      <c r="AR10" t="s">
        <v>1120</v>
      </c>
      <c r="AU10">
        <v>115</v>
      </c>
      <c r="AV10" t="str">
        <f t="shared" si="2"/>
        <v>Kangaskhan</v>
      </c>
      <c r="AX10">
        <v>107</v>
      </c>
      <c r="AY10" t="str">
        <f t="shared" si="3"/>
        <v>Hitmonchan</v>
      </c>
      <c r="BA10">
        <v>137</v>
      </c>
      <c r="BB10" t="str">
        <f t="shared" si="11"/>
        <v>Porygon</v>
      </c>
      <c r="BD10">
        <v>7</v>
      </c>
      <c r="BE10" t="str">
        <f t="shared" si="8"/>
        <v>Squirtle</v>
      </c>
      <c r="BG10">
        <v>68</v>
      </c>
      <c r="BH10" t="str">
        <f t="shared" si="9"/>
        <v>Machamp</v>
      </c>
      <c r="BJ10">
        <v>209</v>
      </c>
      <c r="BK10" t="str">
        <f t="shared" si="10"/>
        <v>Snubbull</v>
      </c>
      <c r="BP10">
        <v>16</v>
      </c>
      <c r="BQ10" t="s">
        <v>69</v>
      </c>
      <c r="BS10">
        <v>51</v>
      </c>
      <c r="BT10" t="str">
        <f t="shared" si="4"/>
        <v>Alolan Dugtrio</v>
      </c>
      <c r="BW10">
        <v>264</v>
      </c>
      <c r="BX10" t="str">
        <f t="shared" si="5"/>
        <v>Galarian Linoone</v>
      </c>
      <c r="CA10">
        <v>549</v>
      </c>
      <c r="CB10" t="str">
        <f t="shared" si="6"/>
        <v>Hisui Lilligant</v>
      </c>
    </row>
    <row r="11" spans="1:80" x14ac:dyDescent="0.25">
      <c r="A11">
        <v>8</v>
      </c>
      <c r="B11" t="s">
        <v>8</v>
      </c>
      <c r="C11" t="s">
        <v>33</v>
      </c>
      <c r="D11" t="s">
        <v>1100</v>
      </c>
      <c r="E11" t="s">
        <v>1102</v>
      </c>
      <c r="I11" t="s">
        <v>1304</v>
      </c>
      <c r="L11" t="s">
        <v>1088</v>
      </c>
      <c r="M11">
        <f ca="1">ROUND((ROUND(0.01*(2*VLOOKUP($I$6,$AA$2:$AH$1025,4,0)+VLOOKUP(L11,$X$17:$Y$22,2,0)+ROUND(0.25*VLOOKUP(L11,$U$17:$V$22,2,0),0))*$M$6,0)+5)+IF(INDEX(Natures[Up],MATCH($J$6,Natures[Nature],0))=L11,(ROUND(0.01*(2*VLOOKUP($I$6,$AA$2:$AH$1025,4,0)+VLOOKUP(L11,$X$17:$Y$22,2,0)+ROUND(0.25*VLOOKUP(L11,$U$17:$V$22,2,0),0))*$M$6,0)+5)*0.1,0)-IF(INDEX(Natures[Down],MATCH($J$6,Natures[Nature],0))=L11,(ROUND(0.01*(2*VLOOKUP($I$6,$AA$2:$AH$1025,4,0)+VLOOKUP(L11,$X$17:$Y$22,2,0)+ROUND(0.25*VLOOKUP(L11,$U$17:$V$22,2,0),0))*$M$6,0)+5)*0.1,0),0)</f>
        <v>6</v>
      </c>
      <c r="X11">
        <f t="shared" ca="1" si="12"/>
        <v>8.1583343509770478E-2</v>
      </c>
      <c r="Z11">
        <v>10</v>
      </c>
      <c r="AA11" t="s">
        <v>63</v>
      </c>
      <c r="AB11" s="3" t="str">
        <f t="shared" si="0"/>
        <v>https://pokemondb.net/pokedex/Caterpie</v>
      </c>
      <c r="AC11">
        <v>45</v>
      </c>
      <c r="AD11">
        <v>30</v>
      </c>
      <c r="AE11">
        <v>35</v>
      </c>
      <c r="AF11">
        <v>20</v>
      </c>
      <c r="AG11">
        <v>20</v>
      </c>
      <c r="AH11">
        <v>45</v>
      </c>
      <c r="AI11">
        <v>5</v>
      </c>
      <c r="AJ11">
        <v>1</v>
      </c>
      <c r="AK11" s="35" t="s">
        <v>1402</v>
      </c>
      <c r="AL11" s="35"/>
      <c r="AM11" t="s">
        <v>1290</v>
      </c>
      <c r="AO11" s="3" t="str">
        <f t="shared" si="1"/>
        <v>Caterpie DB</v>
      </c>
      <c r="AR11" t="s">
        <v>1124</v>
      </c>
      <c r="AS11">
        <v>8</v>
      </c>
      <c r="AU11">
        <v>124</v>
      </c>
      <c r="AV11" t="str">
        <f t="shared" si="2"/>
        <v>Jynx</v>
      </c>
      <c r="AX11">
        <v>236</v>
      </c>
      <c r="AY11" t="str">
        <f t="shared" si="3"/>
        <v>Tyrogue</v>
      </c>
      <c r="BA11">
        <v>233</v>
      </c>
      <c r="BB11" t="str">
        <f t="shared" si="11"/>
        <v>Porygon2</v>
      </c>
      <c r="BD11">
        <v>8</v>
      </c>
      <c r="BE11" t="str">
        <f t="shared" si="8"/>
        <v>Wartortle</v>
      </c>
      <c r="BG11">
        <v>239</v>
      </c>
      <c r="BH11" t="str">
        <f t="shared" si="9"/>
        <v>Elekid</v>
      </c>
      <c r="BJ11">
        <v>210</v>
      </c>
      <c r="BK11" t="str">
        <f t="shared" si="10"/>
        <v>Granbull</v>
      </c>
      <c r="BP11">
        <v>17</v>
      </c>
      <c r="BQ11" t="s">
        <v>70</v>
      </c>
      <c r="BS11">
        <v>52</v>
      </c>
      <c r="BT11" t="str">
        <f t="shared" si="4"/>
        <v>Alolan Meowth</v>
      </c>
      <c r="BW11">
        <v>554</v>
      </c>
      <c r="BX11" t="str">
        <f t="shared" si="5"/>
        <v>Galarian Darumaka</v>
      </c>
      <c r="CA11">
        <v>570</v>
      </c>
      <c r="CB11" t="str">
        <f t="shared" si="6"/>
        <v>Hisui Zorua</v>
      </c>
    </row>
    <row r="12" spans="1:80" x14ac:dyDescent="0.25">
      <c r="A12">
        <v>9</v>
      </c>
      <c r="B12" t="s">
        <v>9</v>
      </c>
      <c r="C12" t="s">
        <v>34</v>
      </c>
      <c r="D12" t="s">
        <v>1100</v>
      </c>
      <c r="E12" t="s">
        <v>1103</v>
      </c>
      <c r="I12" t="s">
        <v>1305</v>
      </c>
      <c r="L12" t="s">
        <v>1089</v>
      </c>
      <c r="M12">
        <f ca="1">ROUND((ROUND(0.01*(2*VLOOKUP($I$6,$AA$2:$AH$1025,4,0)+VLOOKUP(L12,$X$17:$Y$22,2,0)+ROUND(0.25*VLOOKUP(L12,$U$17:$V$22,2,0),0))*$M$6,0)+5)+IF(INDEX(Natures[Up],MATCH($J$6,Natures[Nature],0))=L12,(ROUND(0.01*(2*VLOOKUP($I$6,$AA$2:$AH$1025,4,0)+VLOOKUP(L12,$X$17:$Y$22,2,0)+ROUND(0.25*VLOOKUP(L12,$U$17:$V$22,2,0),0))*$M$6,0)+5)*0.1,0)-IF(INDEX(Natures[Down],MATCH($J$6,Natures[Nature],0))=L12,(ROUND(0.01*(2*VLOOKUP($I$6,$AA$2:$AH$1025,4,0)+VLOOKUP(L12,$X$17:$Y$22,2,0)+ROUND(0.25*VLOOKUP(L12,$U$17:$V$22,2,0),0))*$M$6,0)+5)*0.1,0),0)</f>
        <v>6</v>
      </c>
      <c r="X12">
        <f t="shared" ca="1" si="12"/>
        <v>0.68886188613130883</v>
      </c>
      <c r="Z12">
        <v>11</v>
      </c>
      <c r="AA12" t="s">
        <v>64</v>
      </c>
      <c r="AB12" s="3" t="str">
        <f t="shared" si="0"/>
        <v>https://pokemondb.net/pokedex/Metapod</v>
      </c>
      <c r="AC12">
        <v>50</v>
      </c>
      <c r="AD12">
        <v>20</v>
      </c>
      <c r="AE12">
        <v>55</v>
      </c>
      <c r="AF12">
        <v>25</v>
      </c>
      <c r="AG12">
        <v>25</v>
      </c>
      <c r="AH12">
        <v>30</v>
      </c>
      <c r="AI12">
        <v>5</v>
      </c>
      <c r="AJ12">
        <v>7</v>
      </c>
      <c r="AK12" s="35" t="s">
        <v>1401</v>
      </c>
      <c r="AL12" s="35"/>
      <c r="AM12" t="s">
        <v>1297</v>
      </c>
      <c r="AO12" s="3" t="str">
        <f t="shared" si="1"/>
        <v>Metapod DB</v>
      </c>
      <c r="AR12" s="17" t="s">
        <v>1121</v>
      </c>
      <c r="AS12" s="17">
        <v>4</v>
      </c>
      <c r="AU12">
        <v>238</v>
      </c>
      <c r="AV12" t="str">
        <f t="shared" si="2"/>
        <v>Smoochum</v>
      </c>
      <c r="AX12">
        <v>237</v>
      </c>
      <c r="AY12" t="str">
        <f t="shared" si="3"/>
        <v>Hitmontop</v>
      </c>
      <c r="BA12">
        <v>292</v>
      </c>
      <c r="BB12" t="str">
        <f t="shared" si="11"/>
        <v>Shedinja</v>
      </c>
      <c r="BD12">
        <v>9</v>
      </c>
      <c r="BE12" t="str">
        <f t="shared" si="8"/>
        <v>Blastoise</v>
      </c>
      <c r="BG12">
        <v>240</v>
      </c>
      <c r="BH12" t="str">
        <f t="shared" si="9"/>
        <v>Magby</v>
      </c>
      <c r="BJ12">
        <v>222</v>
      </c>
      <c r="BK12" t="str">
        <f t="shared" si="10"/>
        <v>Corsola</v>
      </c>
      <c r="BP12">
        <v>18</v>
      </c>
      <c r="BQ12" t="s">
        <v>71</v>
      </c>
      <c r="BS12">
        <v>53</v>
      </c>
      <c r="BT12" t="str">
        <f t="shared" si="4"/>
        <v>Alolan Persian</v>
      </c>
      <c r="BW12">
        <v>555</v>
      </c>
      <c r="BX12" t="str">
        <f t="shared" si="5"/>
        <v>Galarian Darmanitan</v>
      </c>
      <c r="CA12">
        <v>571</v>
      </c>
      <c r="CB12" t="str">
        <f t="shared" si="6"/>
        <v>Hisui Zoroark</v>
      </c>
    </row>
    <row r="13" spans="1:80" x14ac:dyDescent="0.25">
      <c r="A13">
        <v>10</v>
      </c>
      <c r="B13" t="s">
        <v>10</v>
      </c>
      <c r="C13" t="s">
        <v>35</v>
      </c>
      <c r="D13" t="s">
        <v>1100</v>
      </c>
      <c r="E13" t="s">
        <v>1105</v>
      </c>
      <c r="L13" t="s">
        <v>1092</v>
      </c>
      <c r="M13">
        <f ca="1">ROUND((ROUND(0.01*(2*VLOOKUP($I$6,$AA$2:$AH$1025,4,0)+VLOOKUP(L13,$X$17:$Y$22,2,0)+ROUND(0.25*VLOOKUP(L13,$U$17:$V$22,2,0),0))*$M$6,0)+5)+IF(INDEX(Natures[Up],MATCH($J$6,Natures[Nature],0))=L13,(ROUND(0.01*(2*VLOOKUP($I$6,$AA$2:$AH$1025,4,0)+VLOOKUP(L13,$X$17:$Y$22,2,0)+ROUND(0.25*VLOOKUP(L13,$U$17:$V$22,2,0),0))*$M$6,0)+5)*0.1,0)-IF(INDEX(Natures[Down],MATCH($J$6,Natures[Nature],0))=L13,(ROUND(0.01*(2*VLOOKUP($I$6,$AA$2:$AH$1025,4,0)+VLOOKUP(L13,$X$17:$Y$22,2,0)+ROUND(0.25*VLOOKUP(L13,$U$17:$V$22,2,0),0))*$M$6,0)+5)*0.1,0),0)</f>
        <v>6</v>
      </c>
      <c r="X13">
        <f t="shared" ca="1" si="12"/>
        <v>0.2461041827155287</v>
      </c>
      <c r="Z13">
        <v>12</v>
      </c>
      <c r="AA13" t="s">
        <v>65</v>
      </c>
      <c r="AB13" s="3" t="str">
        <f t="shared" si="0"/>
        <v>https://pokemondb.net/pokedex/Butterfree</v>
      </c>
      <c r="AC13">
        <v>60</v>
      </c>
      <c r="AD13">
        <v>45</v>
      </c>
      <c r="AE13">
        <v>50</v>
      </c>
      <c r="AF13">
        <v>90</v>
      </c>
      <c r="AG13">
        <v>80</v>
      </c>
      <c r="AH13">
        <v>70</v>
      </c>
      <c r="AI13">
        <v>10</v>
      </c>
      <c r="AJ13">
        <v>10</v>
      </c>
      <c r="AL13" s="35"/>
      <c r="AM13" t="s">
        <v>1466</v>
      </c>
      <c r="AO13" s="3" t="str">
        <f t="shared" si="1"/>
        <v>Butterfree DB</v>
      </c>
      <c r="AR13" s="11" t="s">
        <v>1123</v>
      </c>
      <c r="AS13" s="11">
        <v>3</v>
      </c>
      <c r="AU13">
        <v>242</v>
      </c>
      <c r="AV13" t="str">
        <f t="shared" si="2"/>
        <v>Blissey</v>
      </c>
      <c r="AX13">
        <v>538</v>
      </c>
      <c r="AY13" t="str">
        <f t="shared" si="3"/>
        <v>Throh</v>
      </c>
      <c r="BA13">
        <v>337</v>
      </c>
      <c r="BB13" t="str">
        <f t="shared" si="11"/>
        <v>Lunatone</v>
      </c>
      <c r="BD13">
        <v>133</v>
      </c>
      <c r="BE13" t="str">
        <f t="shared" si="8"/>
        <v>Eevee</v>
      </c>
      <c r="BG13">
        <v>296</v>
      </c>
      <c r="BH13" t="str">
        <f t="shared" si="9"/>
        <v>Makuhita</v>
      </c>
      <c r="BJ13">
        <v>300</v>
      </c>
      <c r="BK13" t="str">
        <f t="shared" si="10"/>
        <v>Skitty</v>
      </c>
      <c r="BP13">
        <v>19</v>
      </c>
      <c r="BQ13" t="s">
        <v>72</v>
      </c>
      <c r="BS13">
        <v>74</v>
      </c>
      <c r="BT13" t="str">
        <f t="shared" si="4"/>
        <v>Alolan Geodude</v>
      </c>
      <c r="BW13">
        <v>562</v>
      </c>
      <c r="BX13" t="str">
        <f t="shared" si="5"/>
        <v>Galarian Yamask</v>
      </c>
      <c r="CA13">
        <v>628</v>
      </c>
      <c r="CB13" t="str">
        <f t="shared" si="6"/>
        <v>Hisui Braviary</v>
      </c>
    </row>
    <row r="14" spans="1:80" x14ac:dyDescent="0.25">
      <c r="A14">
        <v>11</v>
      </c>
      <c r="B14" t="s">
        <v>11</v>
      </c>
      <c r="C14" t="s">
        <v>36</v>
      </c>
      <c r="L14" t="s">
        <v>1091</v>
      </c>
      <c r="M14">
        <f ca="1">ROUND((ROUND(0.01*(2*VLOOKUP($I$6,$AA$2:$AH$1025,4,0)+VLOOKUP(L14,$X$17:$Y$22,2,0)+ROUND(0.25*VLOOKUP(L14,$U$17:$V$22,2,0),0))*$M$6,0)+5)+IF(INDEX(Natures[Up],MATCH($J$6,Natures[Nature],0))=L14,(ROUND(0.01*(2*VLOOKUP($I$6,$AA$2:$AH$1025,4,0)+VLOOKUP(L14,$X$17:$Y$22,2,0)+ROUND(0.25*VLOOKUP(L14,$U$17:$V$22,2,0),0))*$M$6,0)+5)*0.1,0)-IF(INDEX(Natures[Down],MATCH($J$6,Natures[Nature],0))=L14,(ROUND(0.01*(2*VLOOKUP($I$6,$AA$2:$AH$1025,4,0)+VLOOKUP(L14,$X$17:$Y$22,2,0)+ROUND(0.25*VLOOKUP(L14,$U$17:$V$22,2,0),0))*$M$6,0)+5)*0.1,0),0)</f>
        <v>7</v>
      </c>
      <c r="X14">
        <f t="shared" ca="1" si="12"/>
        <v>0.26526444911158165</v>
      </c>
      <c r="Z14">
        <v>13</v>
      </c>
      <c r="AA14" t="s">
        <v>66</v>
      </c>
      <c r="AB14" s="3" t="str">
        <f t="shared" si="0"/>
        <v>https://pokemondb.net/pokedex/Weedle</v>
      </c>
      <c r="AC14">
        <v>40</v>
      </c>
      <c r="AD14">
        <v>35</v>
      </c>
      <c r="AE14">
        <v>30</v>
      </c>
      <c r="AF14">
        <v>20</v>
      </c>
      <c r="AG14">
        <v>20</v>
      </c>
      <c r="AH14">
        <v>50</v>
      </c>
      <c r="AI14">
        <v>5</v>
      </c>
      <c r="AJ14">
        <v>1</v>
      </c>
      <c r="AK14" s="35" t="s">
        <v>1402</v>
      </c>
      <c r="AL14" s="35"/>
      <c r="AM14" t="s">
        <v>1473</v>
      </c>
      <c r="AO14" s="3" t="str">
        <f t="shared" si="1"/>
        <v>Weedle DB</v>
      </c>
      <c r="AR14" s="11" t="s">
        <v>1123</v>
      </c>
      <c r="AS14" s="11">
        <f>_xlfn.FLOOR.MATH(IF((AQ13-5)&lt;0,PRODUCT(AQ13-5*0),SUM(AQ13-5))/5.5,2)</f>
        <v>0</v>
      </c>
      <c r="AU14">
        <v>416</v>
      </c>
      <c r="AV14" t="str">
        <f t="shared" si="2"/>
        <v>Vespiquen</v>
      </c>
      <c r="AX14">
        <v>539</v>
      </c>
      <c r="AY14" t="str">
        <f t="shared" si="3"/>
        <v>Sawk</v>
      </c>
      <c r="BA14">
        <v>338</v>
      </c>
      <c r="BB14" t="str">
        <f t="shared" si="11"/>
        <v>Solrock</v>
      </c>
      <c r="BD14">
        <v>134</v>
      </c>
      <c r="BE14" t="str">
        <f t="shared" si="8"/>
        <v>Vaporeon</v>
      </c>
      <c r="BG14">
        <v>297</v>
      </c>
      <c r="BH14" t="str">
        <f t="shared" si="9"/>
        <v>Hariyama</v>
      </c>
      <c r="BJ14">
        <v>301</v>
      </c>
      <c r="BK14" t="str">
        <f t="shared" si="10"/>
        <v>Delcatty</v>
      </c>
      <c r="BP14">
        <v>20</v>
      </c>
      <c r="BQ14" t="s">
        <v>73</v>
      </c>
      <c r="BS14">
        <v>75</v>
      </c>
      <c r="BT14" t="str">
        <f t="shared" si="4"/>
        <v>Alolan Graveler</v>
      </c>
      <c r="BW14">
        <v>79</v>
      </c>
      <c r="BX14" t="str">
        <f t="shared" si="5"/>
        <v>Galarian Slowpoke</v>
      </c>
      <c r="CA14">
        <v>705</v>
      </c>
      <c r="CB14" t="str">
        <f t="shared" si="6"/>
        <v>Hisui Sliggoo</v>
      </c>
    </row>
    <row r="15" spans="1:80" x14ac:dyDescent="0.25">
      <c r="A15">
        <v>12</v>
      </c>
      <c r="B15" t="s">
        <v>12</v>
      </c>
      <c r="C15" t="s">
        <v>37</v>
      </c>
      <c r="D15" t="s">
        <v>1102</v>
      </c>
      <c r="E15" t="s">
        <v>1101</v>
      </c>
      <c r="Z15">
        <v>14</v>
      </c>
      <c r="AA15" t="s">
        <v>67</v>
      </c>
      <c r="AB15" s="3" t="str">
        <f t="shared" si="0"/>
        <v>https://pokemondb.net/pokedex/Kakuna</v>
      </c>
      <c r="AC15">
        <v>45</v>
      </c>
      <c r="AD15">
        <v>25</v>
      </c>
      <c r="AE15">
        <v>50</v>
      </c>
      <c r="AF15">
        <v>25</v>
      </c>
      <c r="AG15">
        <v>25</v>
      </c>
      <c r="AH15">
        <v>35</v>
      </c>
      <c r="AI15">
        <v>5</v>
      </c>
      <c r="AJ15">
        <v>7</v>
      </c>
      <c r="AK15" s="35" t="s">
        <v>1398</v>
      </c>
      <c r="AL15" s="35"/>
      <c r="AO15" s="3" t="str">
        <f t="shared" si="1"/>
        <v>Kakuna DB</v>
      </c>
      <c r="AR15" t="s">
        <v>1125</v>
      </c>
      <c r="AS15" t="s">
        <v>1126</v>
      </c>
      <c r="AU15">
        <v>440</v>
      </c>
      <c r="AV15" t="str">
        <f t="shared" si="2"/>
        <v>Happiny</v>
      </c>
      <c r="AX15">
        <v>641</v>
      </c>
      <c r="AY15" t="str">
        <f t="shared" si="3"/>
        <v>Tornadus</v>
      </c>
      <c r="BA15">
        <v>343</v>
      </c>
      <c r="BB15" t="str">
        <f t="shared" si="11"/>
        <v>Baltoy</v>
      </c>
      <c r="BD15">
        <v>135</v>
      </c>
      <c r="BE15" t="str">
        <f t="shared" si="8"/>
        <v>Jolteon</v>
      </c>
      <c r="BG15">
        <v>466</v>
      </c>
      <c r="BH15" t="str">
        <f t="shared" si="9"/>
        <v>Electivire</v>
      </c>
      <c r="BJ15">
        <v>370</v>
      </c>
      <c r="BK15" t="str">
        <f t="shared" si="10"/>
        <v>Luvdisc</v>
      </c>
      <c r="BP15">
        <v>21</v>
      </c>
      <c r="BQ15" t="s">
        <v>74</v>
      </c>
      <c r="BS15">
        <v>76</v>
      </c>
      <c r="BT15" t="str">
        <f t="shared" si="4"/>
        <v>Alolan Golem</v>
      </c>
      <c r="BW15">
        <v>80</v>
      </c>
      <c r="BX15" t="str">
        <f t="shared" si="5"/>
        <v>Galarian Slowbro</v>
      </c>
      <c r="CA15">
        <v>706</v>
      </c>
      <c r="CB15" t="str">
        <f t="shared" si="6"/>
        <v>Hisui Goodra</v>
      </c>
    </row>
    <row r="16" spans="1:80" x14ac:dyDescent="0.25">
      <c r="A16">
        <v>13</v>
      </c>
      <c r="B16" t="s">
        <v>13</v>
      </c>
      <c r="C16" t="s">
        <v>38</v>
      </c>
      <c r="D16" t="s">
        <v>1102</v>
      </c>
      <c r="E16" t="s">
        <v>1100</v>
      </c>
      <c r="U16" t="s">
        <v>1095</v>
      </c>
      <c r="V16">
        <v>508</v>
      </c>
      <c r="X16" t="s">
        <v>1096</v>
      </c>
      <c r="Y16">
        <v>31</v>
      </c>
      <c r="Z16">
        <v>15</v>
      </c>
      <c r="AA16" t="s">
        <v>68</v>
      </c>
      <c r="AB16" s="3" t="str">
        <f t="shared" si="0"/>
        <v>https://pokemondb.net/pokedex/Beedrill</v>
      </c>
      <c r="AC16">
        <v>65</v>
      </c>
      <c r="AD16">
        <v>90</v>
      </c>
      <c r="AE16">
        <v>40</v>
      </c>
      <c r="AF16">
        <v>45</v>
      </c>
      <c r="AG16">
        <v>80</v>
      </c>
      <c r="AH16">
        <v>75</v>
      </c>
      <c r="AI16">
        <v>10</v>
      </c>
      <c r="AJ16">
        <v>10</v>
      </c>
      <c r="AL16" s="35"/>
      <c r="AO16" s="3" t="str">
        <f t="shared" si="1"/>
        <v>Beedrill DB</v>
      </c>
      <c r="AR16" t="s">
        <v>1127</v>
      </c>
      <c r="AS16">
        <v>10</v>
      </c>
      <c r="AU16">
        <v>488</v>
      </c>
      <c r="AV16" t="str">
        <f t="shared" si="2"/>
        <v>Cresselia</v>
      </c>
      <c r="AX16">
        <v>642</v>
      </c>
      <c r="AY16" t="str">
        <f t="shared" si="3"/>
        <v>Thundurus</v>
      </c>
      <c r="BA16">
        <v>344</v>
      </c>
      <c r="BB16" t="str">
        <f t="shared" si="11"/>
        <v>Claydol</v>
      </c>
      <c r="BD16">
        <v>136</v>
      </c>
      <c r="BE16" t="str">
        <f t="shared" si="8"/>
        <v>Flareon</v>
      </c>
      <c r="BG16">
        <v>467</v>
      </c>
      <c r="BH16" t="str">
        <f t="shared" si="9"/>
        <v>Magmortar</v>
      </c>
      <c r="BJ16">
        <v>431</v>
      </c>
      <c r="BK16" t="str">
        <f t="shared" si="10"/>
        <v>Glameow</v>
      </c>
      <c r="BP16">
        <v>22</v>
      </c>
      <c r="BQ16" t="s">
        <v>75</v>
      </c>
      <c r="BS16">
        <v>88</v>
      </c>
      <c r="BT16" t="str">
        <f t="shared" si="4"/>
        <v>Alolan Grimer</v>
      </c>
      <c r="BW16">
        <v>144</v>
      </c>
      <c r="BX16" t="str">
        <f t="shared" si="5"/>
        <v>Galarian Articuno</v>
      </c>
      <c r="CA16">
        <v>713</v>
      </c>
      <c r="CB16" t="str">
        <f t="shared" si="6"/>
        <v>Hisui Avalugg</v>
      </c>
    </row>
    <row r="17" spans="1:80" x14ac:dyDescent="0.25">
      <c r="A17">
        <v>14</v>
      </c>
      <c r="B17" t="s">
        <v>14</v>
      </c>
      <c r="C17" t="s">
        <v>39</v>
      </c>
      <c r="D17" t="s">
        <v>1102</v>
      </c>
      <c r="E17" t="s">
        <v>1106</v>
      </c>
      <c r="N17" s="45"/>
      <c r="O17" s="45"/>
      <c r="P17" s="45"/>
      <c r="Q17" s="44"/>
      <c r="R17" s="45"/>
      <c r="U17" t="str" cm="1">
        <f t="array" aca="1" ref="U17" ca="1">INDEX({"HP";"Atk";"Def";"Sp. Atk";"Sp. Def";"Speed"},MATCH(LARGE($X$9:$X$14,ROW(A1)),$X$9:$X$14,0))</f>
        <v>Sp. Atk</v>
      </c>
      <c r="V17">
        <f ca="1">_xlfn.FLOOR.MATH(MIN(RANDBETWEEN(0,252),508/(RANDBETWEEN(1,6))),4)</f>
        <v>44</v>
      </c>
      <c r="X17" t="str" cm="1">
        <f t="array" aca="1" ref="X17" ca="1">INDEX({"HP";"Atk";"Def";"Sp. Atk";"Sp. Def";"Speed"},MATCH(LARGE($X$9:$X$14,ROW(A1)),$X$9:$X$14,0))</f>
        <v>Sp. Atk</v>
      </c>
      <c r="Y17">
        <f ca="1">RANDBETWEEN(0,31)</f>
        <v>25</v>
      </c>
      <c r="Z17">
        <v>16</v>
      </c>
      <c r="AA17" t="s">
        <v>69</v>
      </c>
      <c r="AB17" s="3" t="str">
        <f t="shared" si="0"/>
        <v>https://pokemondb.net/pokedex/Pidgey</v>
      </c>
      <c r="AC17">
        <v>40</v>
      </c>
      <c r="AD17">
        <v>45</v>
      </c>
      <c r="AE17">
        <v>40</v>
      </c>
      <c r="AF17">
        <v>35</v>
      </c>
      <c r="AG17">
        <v>35</v>
      </c>
      <c r="AH17">
        <v>56</v>
      </c>
      <c r="AI17">
        <v>5</v>
      </c>
      <c r="AJ17">
        <v>1</v>
      </c>
      <c r="AK17" s="35" t="s">
        <v>1400</v>
      </c>
      <c r="AL17" s="35"/>
      <c r="AO17" s="3" t="str">
        <f t="shared" si="1"/>
        <v>Pidgey DB</v>
      </c>
      <c r="AR17" t="s">
        <v>1131</v>
      </c>
      <c r="AS17" t="s">
        <v>1132</v>
      </c>
      <c r="AU17">
        <v>548</v>
      </c>
      <c r="AV17" t="str">
        <f t="shared" si="2"/>
        <v>Petilil</v>
      </c>
      <c r="AX17">
        <v>645</v>
      </c>
      <c r="AY17" t="str">
        <f t="shared" si="3"/>
        <v>Landorus</v>
      </c>
      <c r="BA17">
        <v>374</v>
      </c>
      <c r="BB17" t="str">
        <f t="shared" si="11"/>
        <v>Beldum</v>
      </c>
      <c r="BD17">
        <v>138</v>
      </c>
      <c r="BE17" t="str">
        <f t="shared" si="8"/>
        <v>Omanyte</v>
      </c>
      <c r="BG17">
        <v>532</v>
      </c>
      <c r="BH17" t="str">
        <f t="shared" si="9"/>
        <v>Timburr</v>
      </c>
      <c r="BJ17">
        <v>432</v>
      </c>
      <c r="BK17" t="str">
        <f t="shared" si="10"/>
        <v>Purugly</v>
      </c>
      <c r="BP17">
        <v>23</v>
      </c>
      <c r="BQ17" t="s">
        <v>76</v>
      </c>
      <c r="BS17">
        <v>89</v>
      </c>
      <c r="BT17" t="str">
        <f t="shared" si="4"/>
        <v>Alolan Muk</v>
      </c>
      <c r="BW17">
        <v>145</v>
      </c>
      <c r="BX17" t="str">
        <f t="shared" si="5"/>
        <v>Galarian Zapdos</v>
      </c>
      <c r="CA17">
        <v>724</v>
      </c>
      <c r="CB17" t="str">
        <f t="shared" si="6"/>
        <v>Hisui Decidueye</v>
      </c>
    </row>
    <row r="18" spans="1:80" x14ac:dyDescent="0.25">
      <c r="A18">
        <v>15</v>
      </c>
      <c r="B18" t="s">
        <v>15</v>
      </c>
      <c r="C18" t="s">
        <v>40</v>
      </c>
      <c r="D18" t="s">
        <v>1102</v>
      </c>
      <c r="E18" t="s">
        <v>1105</v>
      </c>
      <c r="N18" s="45"/>
      <c r="O18" s="45"/>
      <c r="P18" s="45"/>
      <c r="Q18" s="44"/>
      <c r="R18" s="45"/>
      <c r="U18" t="str" cm="1">
        <f t="array" aca="1" ref="U18" ca="1">INDEX({"HP";"Atk";"Def";"Sp. Atk";"Sp. Def";"Speed"},MATCH(LARGE($X$9:$X$14,ROW(A2)),$X$9:$X$14,0))</f>
        <v>Speed</v>
      </c>
      <c r="V18">
        <f ca="1">_xlfn.FLOOR.MATH(MIN(RANDBETWEEN(0,252),(508-SUM($V$17:V17))/RANDBETWEEN(1,6)),4)</f>
        <v>116</v>
      </c>
      <c r="X18" t="str" cm="1">
        <f t="array" aca="1" ref="X18" ca="1">INDEX({"HP";"Atk";"Def";"Sp. Atk";"Sp. Def";"Speed"},MATCH(LARGE($X$9:$X$14,ROW(A2)),$X$9:$X$14,0))</f>
        <v>Speed</v>
      </c>
      <c r="Y18">
        <f t="shared" ref="Y18:Y22" ca="1" si="13">RANDBETWEEN(0,31)</f>
        <v>26</v>
      </c>
      <c r="Z18">
        <v>17</v>
      </c>
      <c r="AA18" t="s">
        <v>70</v>
      </c>
      <c r="AB18" s="3" t="str">
        <f t="shared" si="0"/>
        <v>https://pokemondb.net/pokedex/Pidgeotto</v>
      </c>
      <c r="AC18">
        <v>63</v>
      </c>
      <c r="AD18">
        <v>60</v>
      </c>
      <c r="AE18">
        <v>55</v>
      </c>
      <c r="AF18">
        <v>50</v>
      </c>
      <c r="AG18">
        <v>50</v>
      </c>
      <c r="AH18">
        <v>71</v>
      </c>
      <c r="AI18">
        <v>15</v>
      </c>
      <c r="AJ18">
        <v>18</v>
      </c>
      <c r="AL18" s="35"/>
      <c r="AO18" s="3" t="str">
        <f t="shared" si="1"/>
        <v>Pidgeotto DB</v>
      </c>
      <c r="AU18">
        <v>549</v>
      </c>
      <c r="AV18" t="str">
        <f t="shared" si="2"/>
        <v>Lilligant</v>
      </c>
      <c r="AX18">
        <v>859</v>
      </c>
      <c r="AY18" t="str">
        <f t="shared" si="3"/>
        <v>Impidimp</v>
      </c>
      <c r="BA18">
        <v>375</v>
      </c>
      <c r="BB18" t="str">
        <f t="shared" si="11"/>
        <v>Metang</v>
      </c>
      <c r="BD18">
        <v>139</v>
      </c>
      <c r="BE18" t="str">
        <f t="shared" si="8"/>
        <v>Omastar</v>
      </c>
      <c r="BG18">
        <v>533</v>
      </c>
      <c r="BH18" t="str">
        <f t="shared" si="9"/>
        <v>Gurdurr</v>
      </c>
      <c r="BJ18">
        <v>572</v>
      </c>
      <c r="BK18" t="str">
        <f t="shared" si="10"/>
        <v>Minccino</v>
      </c>
      <c r="BP18">
        <v>24</v>
      </c>
      <c r="BQ18" t="s">
        <v>77</v>
      </c>
      <c r="BS18">
        <v>103</v>
      </c>
      <c r="BT18" t="str">
        <f t="shared" si="4"/>
        <v>Alolan Exeggutor</v>
      </c>
      <c r="BW18">
        <v>146</v>
      </c>
      <c r="BX18" t="str">
        <f t="shared" si="5"/>
        <v>Galarian Moltres</v>
      </c>
    </row>
    <row r="19" spans="1:80" x14ac:dyDescent="0.25">
      <c r="A19">
        <v>16</v>
      </c>
      <c r="B19" t="s">
        <v>16</v>
      </c>
      <c r="C19" t="s">
        <v>41</v>
      </c>
      <c r="G19" t="s">
        <v>1488</v>
      </c>
      <c r="H19" t="s">
        <v>1137</v>
      </c>
      <c r="N19" s="45"/>
      <c r="O19" s="45"/>
      <c r="P19" s="45"/>
      <c r="Q19" s="44"/>
      <c r="R19" s="45"/>
      <c r="U19" t="str" cm="1">
        <f t="array" aca="1" ref="U19" ca="1">INDEX({"HP";"Atk";"Def";"Sp. Atk";"Sp. Def";"Speed"},MATCH(LARGE($X$9:$X$14,ROW(A3)),$X$9:$X$14,0))</f>
        <v>Sp. Def</v>
      </c>
      <c r="V19">
        <f ca="1">_xlfn.FLOOR.MATH(MIN(RANDBETWEEN(0,252),(508-SUM($V$17:V18))/RANDBETWEEN(1,6)),4)</f>
        <v>116</v>
      </c>
      <c r="X19" t="str" cm="1">
        <f t="array" aca="1" ref="X19" ca="1">INDEX({"HP";"Atk";"Def";"Sp. Atk";"Sp. Def";"Speed"},MATCH(LARGE($X$9:$X$14,ROW(A3)),$X$9:$X$14,0))</f>
        <v>Sp. Def</v>
      </c>
      <c r="Y19">
        <f ca="1">RANDBETWEEN(0,31)</f>
        <v>10</v>
      </c>
      <c r="Z19">
        <v>18</v>
      </c>
      <c r="AA19" t="s">
        <v>71</v>
      </c>
      <c r="AB19" s="3" t="str">
        <f t="shared" si="0"/>
        <v>https://pokemondb.net/pokedex/Pidgeot</v>
      </c>
      <c r="AC19">
        <v>83</v>
      </c>
      <c r="AD19">
        <v>80</v>
      </c>
      <c r="AE19">
        <v>75</v>
      </c>
      <c r="AF19">
        <v>70</v>
      </c>
      <c r="AG19">
        <v>70</v>
      </c>
      <c r="AH19">
        <v>101</v>
      </c>
      <c r="AI19">
        <v>30</v>
      </c>
      <c r="AJ19">
        <v>36</v>
      </c>
      <c r="AL19" s="35"/>
      <c r="AO19" s="3" t="str">
        <f t="shared" si="1"/>
        <v>Pidgeot DB</v>
      </c>
      <c r="AU19">
        <v>669</v>
      </c>
      <c r="AV19" t="str">
        <f t="shared" si="2"/>
        <v>Flabébé</v>
      </c>
      <c r="AX19">
        <v>860</v>
      </c>
      <c r="AY19" t="str">
        <f t="shared" si="3"/>
        <v>Morgrem</v>
      </c>
      <c r="BA19">
        <v>376</v>
      </c>
      <c r="BB19" t="str">
        <f t="shared" si="11"/>
        <v>Metagross</v>
      </c>
      <c r="BD19">
        <v>140</v>
      </c>
      <c r="BE19" t="str">
        <f t="shared" si="8"/>
        <v>Kabuto</v>
      </c>
      <c r="BG19">
        <v>534</v>
      </c>
      <c r="BH19" t="str">
        <f t="shared" si="9"/>
        <v>Conkeldurr</v>
      </c>
      <c r="BJ19">
        <v>573</v>
      </c>
      <c r="BK19" t="str">
        <f t="shared" si="10"/>
        <v>Cinccino</v>
      </c>
      <c r="BP19">
        <v>25</v>
      </c>
      <c r="BQ19" t="s">
        <v>78</v>
      </c>
      <c r="BS19">
        <v>105</v>
      </c>
      <c r="BT19" t="str">
        <f t="shared" si="4"/>
        <v>Alolan Marowak</v>
      </c>
      <c r="BW19">
        <v>199</v>
      </c>
      <c r="BX19" t="str">
        <f t="shared" si="5"/>
        <v>Galarian Slowking</v>
      </c>
    </row>
    <row r="20" spans="1:80" x14ac:dyDescent="0.25">
      <c r="A20">
        <v>17</v>
      </c>
      <c r="B20" t="s">
        <v>17</v>
      </c>
      <c r="C20" t="s">
        <v>42</v>
      </c>
      <c r="D20" t="s">
        <v>1103</v>
      </c>
      <c r="E20" t="s">
        <v>1101</v>
      </c>
      <c r="G20" s="37">
        <v>46033</v>
      </c>
      <c r="H20" s="36" t="s">
        <v>1300</v>
      </c>
      <c r="N20" s="45"/>
      <c r="O20" s="45"/>
      <c r="P20" s="45"/>
      <c r="Q20" s="44"/>
      <c r="R20" s="45"/>
      <c r="U20" t="str" cm="1">
        <f t="array" aca="1" ref="U20" ca="1">INDEX({"HP";"Atk";"Def";"Sp. Atk";"Sp. Def";"Speed"},MATCH(LARGE($X$9:$X$14,ROW(A4)),$X$9:$X$14,0))</f>
        <v>Atk</v>
      </c>
      <c r="V20">
        <f ca="1">_xlfn.FLOOR.MATH(MIN(RANDBETWEEN(0,252),(508-SUM($V$17:V19))/RANDBETWEEN(1,6)),4)</f>
        <v>44</v>
      </c>
      <c r="X20" t="str" cm="1">
        <f t="array" aca="1" ref="X20" ca="1">INDEX({"HP";"Atk";"Def";"Sp. Atk";"Sp. Def";"Speed"},MATCH(LARGE($X$9:$X$14,ROW(A4)),$X$9:$X$14,0))</f>
        <v>Atk</v>
      </c>
      <c r="Y20">
        <f ca="1">RANDBETWEEN(0,31)</f>
        <v>22</v>
      </c>
      <c r="Z20">
        <v>19</v>
      </c>
      <c r="AA20" t="s">
        <v>72</v>
      </c>
      <c r="AB20" s="3" t="str">
        <f t="shared" si="0"/>
        <v>https://pokemondb.net/pokedex/Rattata</v>
      </c>
      <c r="AC20">
        <v>30</v>
      </c>
      <c r="AD20">
        <v>56</v>
      </c>
      <c r="AE20">
        <v>35</v>
      </c>
      <c r="AF20">
        <v>25</v>
      </c>
      <c r="AG20">
        <v>35</v>
      </c>
      <c r="AH20">
        <v>72</v>
      </c>
      <c r="AI20">
        <v>5</v>
      </c>
      <c r="AJ20">
        <v>1</v>
      </c>
      <c r="AL20" s="35"/>
      <c r="AO20" s="3" t="str">
        <f t="shared" si="1"/>
        <v>Rattata DB</v>
      </c>
      <c r="AR20" t="s">
        <v>1130</v>
      </c>
      <c r="AU20">
        <v>670</v>
      </c>
      <c r="AV20" t="str">
        <f t="shared" si="2"/>
        <v>Floette</v>
      </c>
      <c r="AX20">
        <v>861</v>
      </c>
      <c r="AY20" t="str">
        <f t="shared" si="3"/>
        <v>Grimmsnarl</v>
      </c>
      <c r="BA20">
        <v>436</v>
      </c>
      <c r="BB20" t="str">
        <f t="shared" si="11"/>
        <v>Bronzor</v>
      </c>
      <c r="BD20">
        <v>141</v>
      </c>
      <c r="BE20" t="str">
        <f t="shared" si="8"/>
        <v>Kabutops</v>
      </c>
      <c r="BJ20">
        <v>574</v>
      </c>
      <c r="BK20" t="str">
        <f t="shared" si="10"/>
        <v>Gothita</v>
      </c>
      <c r="BP20">
        <v>26</v>
      </c>
      <c r="BQ20" t="s">
        <v>79</v>
      </c>
    </row>
    <row r="21" spans="1:80" x14ac:dyDescent="0.25">
      <c r="A21">
        <v>18</v>
      </c>
      <c r="B21" t="s">
        <v>18</v>
      </c>
      <c r="C21" t="s">
        <v>43</v>
      </c>
      <c r="D21" t="s">
        <v>1103</v>
      </c>
      <c r="E21" t="s">
        <v>1100</v>
      </c>
      <c r="G21" s="37">
        <v>46034</v>
      </c>
      <c r="H21" t="s">
        <v>1308</v>
      </c>
      <c r="N21" s="45"/>
      <c r="O21" s="45"/>
      <c r="P21" s="45"/>
      <c r="Q21" s="44"/>
      <c r="R21" s="45"/>
      <c r="U21" t="str" cm="1">
        <f t="array" aca="1" ref="U21" ca="1">INDEX({"HP";"Atk";"Def";"Sp. Atk";"Sp. Def";"Speed"},MATCH(LARGE($X$9:$X$14,ROW(A5)),$X$9:$X$14,0))</f>
        <v>Def</v>
      </c>
      <c r="V21">
        <f ca="1">_xlfn.FLOOR.MATH(MIN(RANDBETWEEN(0,252),(508-SUM($V$17:V20))/RANDBETWEEN(1,6)),4)</f>
        <v>28</v>
      </c>
      <c r="X21" t="str" cm="1">
        <f t="array" aca="1" ref="X21" ca="1">INDEX({"HP";"Atk";"Def";"Sp. Atk";"Sp. Def";"Speed"},MATCH(LARGE($X$9:$X$14,ROW(A5)),$X$9:$X$14,0))</f>
        <v>Def</v>
      </c>
      <c r="Y21">
        <f t="shared" ca="1" si="13"/>
        <v>20</v>
      </c>
      <c r="Z21">
        <v>20</v>
      </c>
      <c r="AA21" t="s">
        <v>73</v>
      </c>
      <c r="AB21" s="3" t="str">
        <f t="shared" si="0"/>
        <v>https://pokemondb.net/pokedex/Raticate</v>
      </c>
      <c r="AC21">
        <v>55</v>
      </c>
      <c r="AD21">
        <v>81</v>
      </c>
      <c r="AE21">
        <v>60</v>
      </c>
      <c r="AF21">
        <v>50</v>
      </c>
      <c r="AG21">
        <v>70</v>
      </c>
      <c r="AH21">
        <v>97</v>
      </c>
      <c r="AI21">
        <v>10</v>
      </c>
      <c r="AJ21">
        <v>20</v>
      </c>
      <c r="AL21" s="35"/>
      <c r="AO21" s="3" t="str">
        <f t="shared" si="1"/>
        <v>Raticate DB</v>
      </c>
      <c r="AR21" t="s">
        <v>1122</v>
      </c>
      <c r="AU21">
        <v>671</v>
      </c>
      <c r="AV21" t="str">
        <f t="shared" si="2"/>
        <v>Florges</v>
      </c>
      <c r="AX21">
        <v>901</v>
      </c>
      <c r="AY21" t="str">
        <f t="shared" si="3"/>
        <v>Ursaluna</v>
      </c>
      <c r="BA21">
        <v>437</v>
      </c>
      <c r="BB21" t="str">
        <f t="shared" si="11"/>
        <v>Bronzong</v>
      </c>
      <c r="BD21">
        <v>142</v>
      </c>
      <c r="BE21" t="str">
        <f t="shared" si="8"/>
        <v>Aerodactyl</v>
      </c>
      <c r="BH21" t="s">
        <v>1086</v>
      </c>
      <c r="BJ21">
        <v>575</v>
      </c>
      <c r="BK21" t="str">
        <f t="shared" si="10"/>
        <v>Gothorita</v>
      </c>
      <c r="BP21">
        <v>27</v>
      </c>
      <c r="BQ21" t="s">
        <v>80</v>
      </c>
    </row>
    <row r="22" spans="1:80" x14ac:dyDescent="0.25">
      <c r="A22">
        <v>19</v>
      </c>
      <c r="B22" t="s">
        <v>19</v>
      </c>
      <c r="C22" t="s">
        <v>44</v>
      </c>
      <c r="D22" t="s">
        <v>1103</v>
      </c>
      <c r="E22" t="s">
        <v>1102</v>
      </c>
      <c r="G22" t="s">
        <v>1397</v>
      </c>
      <c r="H22" t="s">
        <v>1311</v>
      </c>
      <c r="N22" s="45"/>
      <c r="O22" s="45"/>
      <c r="P22" s="45"/>
      <c r="Q22" s="44"/>
      <c r="U22" t="str" cm="1">
        <f t="array" aca="1" ref="U22" ca="1">INDEX({"HP";"Atk";"Def";"Sp. Atk";"Sp. Def";"Speed"},MATCH(LARGE($X$9:$X$14,ROW(A6)),$X$9:$X$14,0))</f>
        <v>HP</v>
      </c>
      <c r="V22">
        <f ca="1">_xlfn.FLOOR.MATH(RANDBETWEEN(0,508-SUM(V17:V21)),4)</f>
        <v>156</v>
      </c>
      <c r="X22" t="str" cm="1">
        <f t="array" aca="1" ref="X22" ca="1">INDEX({"HP";"Atk";"Def";"Sp. Atk";"Sp. Def";"Speed"},MATCH(LARGE($X$9:$X$14,ROW(A6)),$X$9:$X$14,0))</f>
        <v>HP</v>
      </c>
      <c r="Y22">
        <f t="shared" ca="1" si="13"/>
        <v>17</v>
      </c>
      <c r="Z22">
        <v>21</v>
      </c>
      <c r="AA22" t="s">
        <v>74</v>
      </c>
      <c r="AB22" s="3" t="str">
        <f t="shared" si="0"/>
        <v>https://pokemondb.net/pokedex/Spearow</v>
      </c>
      <c r="AC22">
        <v>40</v>
      </c>
      <c r="AD22">
        <v>60</v>
      </c>
      <c r="AE22">
        <v>30</v>
      </c>
      <c r="AF22">
        <v>31</v>
      </c>
      <c r="AG22">
        <v>31</v>
      </c>
      <c r="AH22">
        <v>70</v>
      </c>
      <c r="AI22">
        <v>8</v>
      </c>
      <c r="AJ22">
        <v>1</v>
      </c>
      <c r="AL22" s="35"/>
      <c r="AO22" s="3" t="str">
        <f t="shared" si="1"/>
        <v>Spearow DB</v>
      </c>
      <c r="AR22" t="s">
        <v>1128</v>
      </c>
      <c r="AU22">
        <v>758</v>
      </c>
      <c r="AV22" t="str">
        <f t="shared" si="2"/>
        <v>Salazzle</v>
      </c>
      <c r="AX22">
        <v>1014</v>
      </c>
      <c r="AY22" t="str">
        <f t="shared" si="3"/>
        <v>Okidogi</v>
      </c>
      <c r="BA22">
        <v>462</v>
      </c>
      <c r="BB22" t="str">
        <f t="shared" si="11"/>
        <v>Magnezone</v>
      </c>
      <c r="BD22">
        <v>143</v>
      </c>
      <c r="BE22" t="str">
        <f t="shared" si="8"/>
        <v>Snorlax</v>
      </c>
      <c r="BJ22">
        <v>576</v>
      </c>
      <c r="BK22" t="str">
        <f t="shared" si="10"/>
        <v>Gothitelle</v>
      </c>
      <c r="BP22">
        <v>28</v>
      </c>
      <c r="BQ22" t="s">
        <v>81</v>
      </c>
    </row>
    <row r="23" spans="1:80" x14ac:dyDescent="0.25">
      <c r="A23">
        <v>20</v>
      </c>
      <c r="B23" t="s">
        <v>20</v>
      </c>
      <c r="C23" t="s">
        <v>45</v>
      </c>
      <c r="D23" t="s">
        <v>1103</v>
      </c>
      <c r="E23" t="s">
        <v>1105</v>
      </c>
      <c r="G23" s="46" t="s">
        <v>1476</v>
      </c>
      <c r="H23" t="s">
        <v>1312</v>
      </c>
      <c r="X23" t="s">
        <v>1093</v>
      </c>
      <c r="Y23">
        <f ca="1">SUM(Y17:Y22)</f>
        <v>120</v>
      </c>
      <c r="Z23">
        <v>22</v>
      </c>
      <c r="AA23" t="s">
        <v>75</v>
      </c>
      <c r="AB23" s="3" t="str">
        <f t="shared" si="0"/>
        <v>https://pokemondb.net/pokedex/Fearow</v>
      </c>
      <c r="AC23">
        <v>65</v>
      </c>
      <c r="AD23">
        <v>90</v>
      </c>
      <c r="AE23">
        <v>65</v>
      </c>
      <c r="AF23">
        <v>61</v>
      </c>
      <c r="AG23">
        <v>61</v>
      </c>
      <c r="AH23">
        <v>100</v>
      </c>
      <c r="AI23">
        <v>20</v>
      </c>
      <c r="AJ23">
        <v>20</v>
      </c>
      <c r="AL23" s="35"/>
      <c r="AO23" s="3" t="str">
        <f t="shared" si="1"/>
        <v>Fearow DB</v>
      </c>
      <c r="AR23" t="s">
        <v>1129</v>
      </c>
      <c r="AU23">
        <v>761</v>
      </c>
      <c r="AV23" t="str">
        <f t="shared" si="2"/>
        <v>Bounsweet</v>
      </c>
      <c r="AX23">
        <v>1015</v>
      </c>
      <c r="AY23" t="str">
        <f t="shared" si="3"/>
        <v>Munkidori</v>
      </c>
      <c r="BA23">
        <v>474</v>
      </c>
      <c r="BB23" t="str">
        <f t="shared" si="11"/>
        <v>Porygon-Z</v>
      </c>
      <c r="BD23">
        <v>152</v>
      </c>
      <c r="BE23" t="str">
        <f t="shared" si="8"/>
        <v>Chikorita</v>
      </c>
      <c r="BJ23">
        <v>741</v>
      </c>
      <c r="BK23" t="str">
        <f t="shared" si="10"/>
        <v>Oricorio</v>
      </c>
      <c r="BP23">
        <v>41</v>
      </c>
      <c r="BQ23" t="s">
        <v>92</v>
      </c>
    </row>
    <row r="24" spans="1:80" x14ac:dyDescent="0.25">
      <c r="A24">
        <v>21</v>
      </c>
      <c r="B24" t="s">
        <v>21</v>
      </c>
      <c r="C24" t="s">
        <v>46</v>
      </c>
      <c r="G24" s="37">
        <v>46046</v>
      </c>
      <c r="H24" t="s">
        <v>1487</v>
      </c>
      <c r="X24" s="3"/>
      <c r="Z24">
        <v>23</v>
      </c>
      <c r="AA24" t="s">
        <v>76</v>
      </c>
      <c r="AB24" s="3" t="str">
        <f t="shared" si="0"/>
        <v>https://pokemondb.net/pokedex/Ekans</v>
      </c>
      <c r="AC24">
        <v>35</v>
      </c>
      <c r="AD24">
        <v>60</v>
      </c>
      <c r="AE24">
        <v>44</v>
      </c>
      <c r="AF24">
        <v>40</v>
      </c>
      <c r="AG24">
        <v>54</v>
      </c>
      <c r="AH24">
        <v>55</v>
      </c>
      <c r="AI24">
        <v>5</v>
      </c>
      <c r="AJ24">
        <v>1</v>
      </c>
      <c r="AL24" s="35"/>
      <c r="AO24" s="3" t="str">
        <f t="shared" si="1"/>
        <v>Ekans DB</v>
      </c>
      <c r="AU24">
        <v>762</v>
      </c>
      <c r="AV24" t="str">
        <f t="shared" si="2"/>
        <v>Steenee</v>
      </c>
      <c r="AX24">
        <v>1016</v>
      </c>
      <c r="AY24" t="str">
        <f t="shared" si="3"/>
        <v>Fezandipiti</v>
      </c>
      <c r="BA24">
        <v>479</v>
      </c>
      <c r="BB24" t="str">
        <f t="shared" si="11"/>
        <v>Rotom</v>
      </c>
      <c r="BD24">
        <v>153</v>
      </c>
      <c r="BE24" t="str">
        <f t="shared" si="8"/>
        <v>Bayleef</v>
      </c>
      <c r="BJ24">
        <v>764</v>
      </c>
      <c r="BK24" t="str">
        <f t="shared" si="10"/>
        <v>Comfey</v>
      </c>
      <c r="BP24">
        <v>42</v>
      </c>
      <c r="BQ24" t="s">
        <v>93</v>
      </c>
    </row>
    <row r="25" spans="1:80" x14ac:dyDescent="0.25">
      <c r="A25">
        <v>22</v>
      </c>
      <c r="B25" t="s">
        <v>22</v>
      </c>
      <c r="C25" t="s">
        <v>47</v>
      </c>
      <c r="D25" t="s">
        <v>1104</v>
      </c>
      <c r="E25" t="s">
        <v>1101</v>
      </c>
      <c r="G25" s="48" t="s">
        <v>1478</v>
      </c>
      <c r="H25" t="s">
        <v>1477</v>
      </c>
      <c r="V25" s="3"/>
      <c r="Z25">
        <v>24</v>
      </c>
      <c r="AA25" t="s">
        <v>77</v>
      </c>
      <c r="AB25" s="3" t="str">
        <f t="shared" si="0"/>
        <v>https://pokemondb.net/pokedex/Arbok</v>
      </c>
      <c r="AC25">
        <v>60</v>
      </c>
      <c r="AD25">
        <v>95</v>
      </c>
      <c r="AE25">
        <v>69</v>
      </c>
      <c r="AF25">
        <v>65</v>
      </c>
      <c r="AG25">
        <v>79</v>
      </c>
      <c r="AH25">
        <v>80</v>
      </c>
      <c r="AI25">
        <v>20</v>
      </c>
      <c r="AJ25">
        <v>22</v>
      </c>
      <c r="AL25" s="35"/>
      <c r="AO25" s="3" t="str">
        <f t="shared" si="1"/>
        <v>Arbok DB</v>
      </c>
      <c r="AR25" t="s">
        <v>1133</v>
      </c>
      <c r="AU25">
        <v>763</v>
      </c>
      <c r="AV25" t="str">
        <f t="shared" si="2"/>
        <v>Tsareena</v>
      </c>
      <c r="BA25">
        <v>489</v>
      </c>
      <c r="BB25" t="str">
        <f t="shared" si="11"/>
        <v>Phione</v>
      </c>
      <c r="BD25">
        <v>154</v>
      </c>
      <c r="BE25" t="str">
        <f t="shared" si="8"/>
        <v>Meganium</v>
      </c>
      <c r="BJ25">
        <v>864</v>
      </c>
      <c r="BK25" t="str">
        <f t="shared" si="10"/>
        <v>Cursola</v>
      </c>
      <c r="BP25">
        <v>43</v>
      </c>
      <c r="BQ25" t="s">
        <v>94</v>
      </c>
    </row>
    <row r="26" spans="1:80" x14ac:dyDescent="0.25">
      <c r="A26">
        <v>23</v>
      </c>
      <c r="B26" t="s">
        <v>23</v>
      </c>
      <c r="C26" t="s">
        <v>48</v>
      </c>
      <c r="D26" t="s">
        <v>1105</v>
      </c>
      <c r="E26" t="s">
        <v>1100</v>
      </c>
      <c r="G26" t="s">
        <v>1489</v>
      </c>
      <c r="H26" s="49" t="s">
        <v>1485</v>
      </c>
      <c r="U26" t="s">
        <v>1093</v>
      </c>
      <c r="V26">
        <f ca="1">SUM(V17:V22)</f>
        <v>504</v>
      </c>
      <c r="Z26">
        <v>25</v>
      </c>
      <c r="AA26" t="s">
        <v>78</v>
      </c>
      <c r="AB26" s="3" t="str">
        <f>CONCATENATE($P$4,AA26)</f>
        <v>https://pokemondb.net/pokedex/Pikachu</v>
      </c>
      <c r="AC26">
        <v>35</v>
      </c>
      <c r="AD26">
        <v>55</v>
      </c>
      <c r="AE26">
        <v>40</v>
      </c>
      <c r="AF26">
        <v>50</v>
      </c>
      <c r="AG26">
        <v>50</v>
      </c>
      <c r="AH26">
        <v>90</v>
      </c>
      <c r="AI26">
        <v>5</v>
      </c>
      <c r="AJ26">
        <v>1</v>
      </c>
      <c r="AK26" s="35" t="s">
        <v>1399</v>
      </c>
      <c r="AL26" s="35"/>
      <c r="AO26" s="3" t="str">
        <f t="shared" si="1"/>
        <v>Pikachu DB</v>
      </c>
      <c r="AU26">
        <v>856</v>
      </c>
      <c r="AV26" t="str">
        <f t="shared" si="2"/>
        <v>Hatenna</v>
      </c>
      <c r="BA26">
        <v>490</v>
      </c>
      <c r="BB26" t="str">
        <f t="shared" si="11"/>
        <v>Manaphy</v>
      </c>
      <c r="BD26">
        <v>155</v>
      </c>
      <c r="BE26" t="str">
        <f t="shared" si="8"/>
        <v>Cyndaquil</v>
      </c>
      <c r="BJ26">
        <v>298</v>
      </c>
      <c r="BK26" t="str">
        <f t="shared" si="10"/>
        <v>Azurill</v>
      </c>
      <c r="BP26">
        <v>44</v>
      </c>
      <c r="BQ26" t="s">
        <v>95</v>
      </c>
    </row>
    <row r="27" spans="1:80" x14ac:dyDescent="0.25">
      <c r="A27">
        <v>24</v>
      </c>
      <c r="B27" t="s">
        <v>24</v>
      </c>
      <c r="C27" t="s">
        <v>49</v>
      </c>
      <c r="D27" t="s">
        <v>1105</v>
      </c>
      <c r="E27" t="s">
        <v>1102</v>
      </c>
      <c r="H27" s="36"/>
      <c r="Z27">
        <v>26</v>
      </c>
      <c r="AA27" t="s">
        <v>79</v>
      </c>
      <c r="AB27" s="3" t="str">
        <f t="shared" si="0"/>
        <v>https://pokemondb.net/pokedex/Raichu</v>
      </c>
      <c r="AC27">
        <v>60</v>
      </c>
      <c r="AD27">
        <v>90</v>
      </c>
      <c r="AE27">
        <v>55</v>
      </c>
      <c r="AF27">
        <v>90</v>
      </c>
      <c r="AG27">
        <v>80</v>
      </c>
      <c r="AH27">
        <v>110</v>
      </c>
      <c r="AI27">
        <v>28</v>
      </c>
      <c r="AJ27">
        <v>1</v>
      </c>
      <c r="AL27" s="35"/>
      <c r="AO27" s="3" t="str">
        <f t="shared" si="1"/>
        <v>Raichu DB</v>
      </c>
      <c r="AU27">
        <v>857</v>
      </c>
      <c r="AV27" t="str">
        <f t="shared" si="2"/>
        <v>Hattrem</v>
      </c>
      <c r="BA27">
        <v>599</v>
      </c>
      <c r="BB27" t="str">
        <f t="shared" si="11"/>
        <v>Klink</v>
      </c>
      <c r="BD27">
        <v>156</v>
      </c>
      <c r="BE27" t="str">
        <f t="shared" si="8"/>
        <v>Quilava</v>
      </c>
      <c r="BJ27">
        <v>174</v>
      </c>
      <c r="BK27" t="str">
        <f t="shared" si="10"/>
        <v>Igglybuff</v>
      </c>
      <c r="BP27">
        <v>45</v>
      </c>
      <c r="BQ27" t="s">
        <v>96</v>
      </c>
    </row>
    <row r="28" spans="1:80" x14ac:dyDescent="0.25">
      <c r="A28">
        <v>25</v>
      </c>
      <c r="B28" t="s">
        <v>25</v>
      </c>
      <c r="C28" t="s">
        <v>50</v>
      </c>
      <c r="D28" t="s">
        <v>1105</v>
      </c>
      <c r="E28" t="s">
        <v>1106</v>
      </c>
      <c r="Z28">
        <v>27</v>
      </c>
      <c r="AA28" t="s">
        <v>80</v>
      </c>
      <c r="AB28" s="3" t="str">
        <f t="shared" si="0"/>
        <v>https://pokemondb.net/pokedex/Sandshrew</v>
      </c>
      <c r="AC28">
        <v>50</v>
      </c>
      <c r="AD28">
        <v>75</v>
      </c>
      <c r="AE28">
        <v>85</v>
      </c>
      <c r="AF28">
        <v>20</v>
      </c>
      <c r="AG28">
        <v>30</v>
      </c>
      <c r="AH28">
        <v>40</v>
      </c>
      <c r="AI28">
        <v>5</v>
      </c>
      <c r="AJ28">
        <v>1</v>
      </c>
      <c r="AL28" s="35"/>
      <c r="AO28" s="3" t="str">
        <f t="shared" si="1"/>
        <v>Sandshrew DB</v>
      </c>
      <c r="AU28">
        <v>858</v>
      </c>
      <c r="AV28" t="str">
        <f t="shared" si="2"/>
        <v>Hatterene</v>
      </c>
      <c r="BA28">
        <v>600</v>
      </c>
      <c r="BB28" t="str">
        <f t="shared" si="11"/>
        <v>Klang</v>
      </c>
      <c r="BD28">
        <v>157</v>
      </c>
      <c r="BE28" t="str">
        <f t="shared" si="8"/>
        <v>Typhlosion</v>
      </c>
      <c r="BJ28">
        <v>173</v>
      </c>
      <c r="BK28" t="str">
        <f t="shared" si="10"/>
        <v>Cleffa</v>
      </c>
      <c r="BP28">
        <v>46</v>
      </c>
      <c r="BQ28" t="s">
        <v>97</v>
      </c>
    </row>
    <row r="29" spans="1:80" x14ac:dyDescent="0.25">
      <c r="Z29">
        <v>28</v>
      </c>
      <c r="AA29" t="s">
        <v>81</v>
      </c>
      <c r="AB29" s="3" t="str">
        <f t="shared" si="0"/>
        <v>https://pokemondb.net/pokedex/Sandslash</v>
      </c>
      <c r="AC29">
        <v>75</v>
      </c>
      <c r="AD29">
        <v>100</v>
      </c>
      <c r="AE29">
        <v>110</v>
      </c>
      <c r="AF29">
        <v>45</v>
      </c>
      <c r="AG29">
        <v>55</v>
      </c>
      <c r="AH29">
        <v>65</v>
      </c>
      <c r="AI29">
        <v>18</v>
      </c>
      <c r="AJ29">
        <v>22</v>
      </c>
      <c r="AL29" s="35"/>
      <c r="AO29" s="3" t="str">
        <f t="shared" si="1"/>
        <v>Sandslash DB</v>
      </c>
      <c r="AU29">
        <v>868</v>
      </c>
      <c r="AV29" t="str">
        <f t="shared" si="2"/>
        <v>Milcery</v>
      </c>
      <c r="BA29">
        <v>601</v>
      </c>
      <c r="BB29" t="str">
        <f t="shared" si="11"/>
        <v>Klinklang</v>
      </c>
      <c r="BD29">
        <v>158</v>
      </c>
      <c r="BE29" t="str">
        <f t="shared" si="8"/>
        <v>Totodile</v>
      </c>
      <c r="BP29">
        <v>47</v>
      </c>
      <c r="BQ29" t="s">
        <v>98</v>
      </c>
    </row>
    <row r="30" spans="1:80" x14ac:dyDescent="0.25">
      <c r="B30" s="35"/>
      <c r="Z30">
        <v>29</v>
      </c>
      <c r="AA30" t="s">
        <v>1077</v>
      </c>
      <c r="AB30" s="3" t="str">
        <f t="shared" si="0"/>
        <v>https://pokemondb.net/pokedex/Nidoran-f</v>
      </c>
      <c r="AC30">
        <v>55</v>
      </c>
      <c r="AD30">
        <v>47</v>
      </c>
      <c r="AE30">
        <v>52</v>
      </c>
      <c r="AF30">
        <v>40</v>
      </c>
      <c r="AG30">
        <v>40</v>
      </c>
      <c r="AH30">
        <v>41</v>
      </c>
      <c r="AI30">
        <v>5</v>
      </c>
      <c r="AJ30">
        <v>1</v>
      </c>
      <c r="AL30" s="35"/>
      <c r="AO30" s="3" t="str">
        <f t="shared" si="1"/>
        <v>Nidoran-f DB</v>
      </c>
      <c r="AU30">
        <v>869</v>
      </c>
      <c r="AV30" t="str">
        <f t="shared" si="2"/>
        <v>Alcremie</v>
      </c>
      <c r="BA30">
        <v>615</v>
      </c>
      <c r="BB30" t="str">
        <f t="shared" si="11"/>
        <v>Cryogonal</v>
      </c>
      <c r="BD30">
        <v>159</v>
      </c>
      <c r="BE30" t="str">
        <f t="shared" si="8"/>
        <v>Croconaw</v>
      </c>
      <c r="BP30">
        <v>48</v>
      </c>
      <c r="BQ30" t="s">
        <v>99</v>
      </c>
    </row>
    <row r="31" spans="1:80" x14ac:dyDescent="0.25">
      <c r="A31" t="str">
        <f>INDEX(Tabela61[Cód],MATCH(Planilha1!I4,Tabela61[Áreas],0))</f>
        <v>002</v>
      </c>
      <c r="B31" t="s">
        <v>1490</v>
      </c>
      <c r="D31" s="27"/>
      <c r="Z31">
        <v>30</v>
      </c>
      <c r="AA31" t="s">
        <v>82</v>
      </c>
      <c r="AB31" s="3" t="str">
        <f t="shared" si="0"/>
        <v>https://pokemondb.net/pokedex/Nidorina</v>
      </c>
      <c r="AC31">
        <v>70</v>
      </c>
      <c r="AD31">
        <v>62</v>
      </c>
      <c r="AE31">
        <v>67</v>
      </c>
      <c r="AF31">
        <v>55</v>
      </c>
      <c r="AG31">
        <v>55</v>
      </c>
      <c r="AH31">
        <v>56</v>
      </c>
      <c r="AI31">
        <v>18</v>
      </c>
      <c r="AJ31">
        <v>16</v>
      </c>
      <c r="AL31" s="35"/>
      <c r="AO31" s="3" t="str">
        <f t="shared" si="1"/>
        <v>Nidorina DB</v>
      </c>
      <c r="AU31">
        <v>957</v>
      </c>
      <c r="AV31" t="str">
        <f t="shared" si="2"/>
        <v>Tinkatink</v>
      </c>
      <c r="BA31">
        <v>622</v>
      </c>
      <c r="BB31" t="str">
        <f t="shared" si="11"/>
        <v>Golett</v>
      </c>
      <c r="BD31">
        <v>160</v>
      </c>
      <c r="BE31" t="str">
        <f t="shared" si="8"/>
        <v>Feraligatr</v>
      </c>
      <c r="BP31">
        <v>49</v>
      </c>
      <c r="BQ31" t="s">
        <v>100</v>
      </c>
    </row>
    <row r="32" spans="1:80" x14ac:dyDescent="0.25">
      <c r="A32" s="38" t="s">
        <v>1296</v>
      </c>
      <c r="B32" s="38" t="s">
        <v>1307</v>
      </c>
      <c r="D32" s="27"/>
      <c r="Z32">
        <v>31</v>
      </c>
      <c r="AA32" t="s">
        <v>83</v>
      </c>
      <c r="AB32" s="3" t="str">
        <f t="shared" si="0"/>
        <v>https://pokemondb.net/pokedex/Nidoqueen</v>
      </c>
      <c r="AC32">
        <v>90</v>
      </c>
      <c r="AD32">
        <v>92</v>
      </c>
      <c r="AE32">
        <v>87</v>
      </c>
      <c r="AF32">
        <v>75</v>
      </c>
      <c r="AG32">
        <v>85</v>
      </c>
      <c r="AH32">
        <v>76</v>
      </c>
      <c r="AI32">
        <v>28</v>
      </c>
      <c r="AJ32">
        <v>16</v>
      </c>
      <c r="AL32" s="35"/>
      <c r="AO32" s="3" t="str">
        <f t="shared" si="1"/>
        <v>Nidoqueen DB</v>
      </c>
      <c r="AU32">
        <v>958</v>
      </c>
      <c r="AV32" t="str">
        <f t="shared" si="2"/>
        <v>Tinkatuff</v>
      </c>
      <c r="BA32">
        <v>623</v>
      </c>
      <c r="BB32" t="str">
        <f t="shared" si="11"/>
        <v>Golurk</v>
      </c>
      <c r="BD32">
        <v>175</v>
      </c>
      <c r="BE32" t="str">
        <f t="shared" si="8"/>
        <v>Togepi</v>
      </c>
      <c r="BP32">
        <v>50</v>
      </c>
      <c r="BQ32" t="s">
        <v>101</v>
      </c>
    </row>
    <row r="33" spans="1:69" x14ac:dyDescent="0.25">
      <c r="A33" s="39" t="str">
        <f ca="1">IFERROR(IF(COUNTIF($A$32:A32,INDEX(Pokedex[Pokémon],MATCH("*"&amp;$A$31&amp;"*",Pokedex[raridade/rota],0)))&gt;0,INDEX(OFFSET(Pokedex[Pokémon],MATCH(A32,Pokedex[Pokémon],0),0),MATCH("*"&amp;$A$31&amp;"*",OFFSET(Pokedex[raridade/rota],MATCH(A32,Pokedex[Pokémon],0),0),0)),INDEX(AA2:$AA$1025,MATCH("*"&amp;$A$31&amp;"*",AK2:$AK$1025,0))),"-")</f>
        <v>Caterpie</v>
      </c>
      <c r="B33" s="40" t="str">
        <f ca="1">IFERROR(MID(OFFSET($AK$1,MATCH(A33,Pokedex[Pokémon],0),0),FIND($A$31,OFFSET($AK$1,MATCH(A33,Pokedex[Pokémon],0),0))-1,1),"-")</f>
        <v>2</v>
      </c>
      <c r="Z33">
        <v>32</v>
      </c>
      <c r="AA33" t="s">
        <v>1078</v>
      </c>
      <c r="AB33" s="3" t="str">
        <f t="shared" si="0"/>
        <v>https://pokemondb.net/pokedex/Nidoran-m</v>
      </c>
      <c r="AC33">
        <v>46</v>
      </c>
      <c r="AD33">
        <v>57</v>
      </c>
      <c r="AE33">
        <v>40</v>
      </c>
      <c r="AF33">
        <v>40</v>
      </c>
      <c r="AG33">
        <v>40</v>
      </c>
      <c r="AH33">
        <v>50</v>
      </c>
      <c r="AI33">
        <v>5</v>
      </c>
      <c r="AJ33">
        <v>1</v>
      </c>
      <c r="AL33" s="35"/>
      <c r="AO33" s="3" t="str">
        <f t="shared" si="1"/>
        <v>Nidoran-m DB</v>
      </c>
      <c r="AU33">
        <v>959</v>
      </c>
      <c r="AV33" t="str">
        <f t="shared" si="2"/>
        <v>Tinkaton</v>
      </c>
      <c r="BA33">
        <v>377</v>
      </c>
      <c r="BB33" t="str">
        <f t="shared" si="11"/>
        <v>Regirock</v>
      </c>
      <c r="BD33">
        <v>176</v>
      </c>
      <c r="BE33" t="str">
        <f t="shared" si="8"/>
        <v>Togetic</v>
      </c>
      <c r="BP33">
        <v>51</v>
      </c>
      <c r="BQ33" t="s">
        <v>102</v>
      </c>
    </row>
    <row r="34" spans="1:69" x14ac:dyDescent="0.25">
      <c r="A34" s="39" t="str">
        <f ca="1">IFERROR(IF(COUNTIF($A$32:A33,INDEX(Pokedex[Pokémon],MATCH("*"&amp;$A$31&amp;"*",Pokedex[raridade/rota],0)))&gt;0,INDEX(OFFSET(Pokedex[Pokémon],MATCH(A33,Pokedex[Pokémon],0),0),MATCH("*"&amp;$A$31&amp;"*",OFFSET(Pokedex[raridade/rota],MATCH(A33,Pokedex[Pokémon],0),0),0)),INDEX(AA3:$AA$1025,MATCH("*"&amp;$A$31&amp;"*",AK3:$AK$1025,0))),"-")</f>
        <v>Weedle</v>
      </c>
      <c r="B34" s="40" t="str">
        <f ca="1">IFERROR(MID(OFFSET($AK$1,MATCH(A34,Pokedex[Pokémon],0),0),FIND($A$31,OFFSET($AK$1,MATCH(A34,Pokedex[Pokémon],0),0))-1,1),"-")</f>
        <v>2</v>
      </c>
      <c r="Z34">
        <v>33</v>
      </c>
      <c r="AA34" t="s">
        <v>84</v>
      </c>
      <c r="AB34" s="3" t="str">
        <f t="shared" ref="AB34:AB65" si="14">CONCATENATE($P$4,AA34)</f>
        <v>https://pokemondb.net/pokedex/Nidorino</v>
      </c>
      <c r="AC34">
        <v>61</v>
      </c>
      <c r="AD34">
        <v>72</v>
      </c>
      <c r="AE34">
        <v>57</v>
      </c>
      <c r="AF34">
        <v>55</v>
      </c>
      <c r="AG34">
        <v>55</v>
      </c>
      <c r="AH34">
        <v>65</v>
      </c>
      <c r="AI34">
        <v>18</v>
      </c>
      <c r="AJ34">
        <v>16</v>
      </c>
      <c r="AL34" s="35"/>
      <c r="AO34" s="3" t="str">
        <f t="shared" ref="AO34:AO65" si="15">HYPERLINK(AB34,AA34&amp;" DB")</f>
        <v>Nidorino DB</v>
      </c>
      <c r="AU34">
        <v>905</v>
      </c>
      <c r="AV34" t="str">
        <f t="shared" si="2"/>
        <v>Enamorus</v>
      </c>
      <c r="BA34">
        <v>378</v>
      </c>
      <c r="BB34" t="str">
        <f t="shared" si="11"/>
        <v>Regice</v>
      </c>
      <c r="BD34">
        <v>196</v>
      </c>
      <c r="BE34" t="str">
        <f t="shared" si="8"/>
        <v>Espeon</v>
      </c>
      <c r="BP34">
        <v>52</v>
      </c>
      <c r="BQ34" t="s">
        <v>103</v>
      </c>
    </row>
    <row r="35" spans="1:69" x14ac:dyDescent="0.25">
      <c r="A35" s="39" t="str">
        <f ca="1">IFERROR(IF(COUNTIF($A$32:A34,INDEX(Pokedex[Pokémon],MATCH("*"&amp;$A$31&amp;"*",Pokedex[raridade/rota],0)))&gt;0,INDEX(OFFSET(Pokedex[Pokémon],MATCH(A34,Pokedex[Pokémon],0),0),MATCH("*"&amp;$A$31&amp;"*",OFFSET(Pokedex[raridade/rota],MATCH(A34,Pokedex[Pokémon],0),0),0)),INDEX(AA4:$AA$1025,MATCH("*"&amp;$A$31&amp;"*",AK4:$AK$1025,0))),"-")</f>
        <v>Pidgey</v>
      </c>
      <c r="B35" s="40" t="str">
        <f ca="1">IFERROR(MID(OFFSET($AK$1,MATCH(A35,Pokedex[Pokémon],0),0),FIND($A$31,OFFSET($AK$1,MATCH(A35,Pokedex[Pokémon],0),0))-1,1),"-")</f>
        <v>2</v>
      </c>
      <c r="Z35">
        <v>34</v>
      </c>
      <c r="AA35" t="s">
        <v>85</v>
      </c>
      <c r="AB35" s="3" t="str">
        <f t="shared" si="14"/>
        <v>https://pokemondb.net/pokedex/Nidoking</v>
      </c>
      <c r="AC35">
        <v>81</v>
      </c>
      <c r="AD35">
        <v>102</v>
      </c>
      <c r="AE35">
        <v>77</v>
      </c>
      <c r="AF35">
        <v>85</v>
      </c>
      <c r="AG35">
        <v>75</v>
      </c>
      <c r="AH35">
        <v>85</v>
      </c>
      <c r="AI35">
        <v>28</v>
      </c>
      <c r="AJ35">
        <v>16</v>
      </c>
      <c r="AL35" s="35"/>
      <c r="AO35" s="3" t="str">
        <f t="shared" si="15"/>
        <v>Nidoking DB</v>
      </c>
      <c r="AU35">
        <v>1017</v>
      </c>
      <c r="AV35" t="str">
        <f t="shared" si="2"/>
        <v>Ogerpon</v>
      </c>
      <c r="BA35">
        <v>379</v>
      </c>
      <c r="BB35" t="str">
        <f t="shared" si="11"/>
        <v>Registeel</v>
      </c>
      <c r="BD35">
        <v>197</v>
      </c>
      <c r="BE35" t="str">
        <f t="shared" si="8"/>
        <v>Umbreon</v>
      </c>
      <c r="BP35">
        <v>53</v>
      </c>
      <c r="BQ35" t="s">
        <v>104</v>
      </c>
    </row>
    <row r="36" spans="1:69" x14ac:dyDescent="0.25">
      <c r="A36" s="39" t="str">
        <f ca="1">IFERROR(IF(COUNTIF($A$32:A35,INDEX(Pokedex[Pokémon],MATCH("*"&amp;$A$31&amp;"*",Pokedex[raridade/rota],0)))&gt;0,INDEX(OFFSET(Pokedex[Pokémon],MATCH(A35,Pokedex[Pokémon],0),0),MATCH("*"&amp;$A$31&amp;"*",OFFSET(Pokedex[raridade/rota],MATCH(A35,Pokedex[Pokémon],0),0),0)),INDEX(AA5:$AA$1025,MATCH("*"&amp;$A$31&amp;"*",AK5:$AK$1025,0))),"-")</f>
        <v>Zigzagoon</v>
      </c>
      <c r="B36" s="40" t="str">
        <f ca="1">IFERROR(MID(OFFSET($AK$1,MATCH(A36,Pokedex[Pokémon],0),0),FIND($A$31,OFFSET($AK$1,MATCH(A36,Pokedex[Pokémon],0),0))-1,1),"-")</f>
        <v>2</v>
      </c>
      <c r="Z36">
        <v>35</v>
      </c>
      <c r="AA36" t="s">
        <v>86</v>
      </c>
      <c r="AB36" s="3" t="str">
        <f t="shared" si="14"/>
        <v>https://pokemondb.net/pokedex/Clefairy</v>
      </c>
      <c r="AC36">
        <v>70</v>
      </c>
      <c r="AD36">
        <v>45</v>
      </c>
      <c r="AE36">
        <v>48</v>
      </c>
      <c r="AF36">
        <v>60</v>
      </c>
      <c r="AG36">
        <v>65</v>
      </c>
      <c r="AH36">
        <v>35</v>
      </c>
      <c r="AI36">
        <v>5</v>
      </c>
      <c r="AL36" s="35"/>
      <c r="AO36" s="3" t="str">
        <f t="shared" si="15"/>
        <v>Clefairy DB</v>
      </c>
      <c r="BA36">
        <v>382</v>
      </c>
      <c r="BB36" t="str">
        <f t="shared" si="11"/>
        <v>Kyogre</v>
      </c>
      <c r="BD36">
        <v>252</v>
      </c>
      <c r="BE36" t="str">
        <f t="shared" ref="BE36:BE67" si="16">VLOOKUP(BD36,$Z$2:$AA$1025,2)</f>
        <v>Treecko</v>
      </c>
      <c r="BP36">
        <v>54</v>
      </c>
      <c r="BQ36" t="s">
        <v>105</v>
      </c>
    </row>
    <row r="37" spans="1:69" x14ac:dyDescent="0.25">
      <c r="A37" s="39" t="str">
        <f ca="1">IFERROR(IF(COUNTIF($A$32:A36,INDEX(Pokedex[Pokémon],MATCH("*"&amp;$A$31&amp;"*",Pokedex[raridade/rota],0)))&gt;0,INDEX(OFFSET(Pokedex[Pokémon],MATCH(A36,Pokedex[Pokémon],0),0),MATCH("*"&amp;$A$31&amp;"*",OFFSET(Pokedex[raridade/rota],MATCH(A36,Pokedex[Pokémon],0),0),0)),INDEX(AA6:$AA$1025,MATCH("*"&amp;$A$31&amp;"*",AK6:$AK$1025,0))),"-")</f>
        <v>Bunnelby</v>
      </c>
      <c r="B37" s="40" t="str">
        <f ca="1">IFERROR(MID(OFFSET($AK$1,MATCH(A37,Pokedex[Pokémon],0),0),FIND($A$31,OFFSET($AK$1,MATCH(A37,Pokedex[Pokémon],0),0))-1,1),"-")</f>
        <v>1</v>
      </c>
      <c r="Z37">
        <v>36</v>
      </c>
      <c r="AA37" t="s">
        <v>87</v>
      </c>
      <c r="AB37" s="3" t="str">
        <f t="shared" si="14"/>
        <v>https://pokemondb.net/pokedex/Clefable</v>
      </c>
      <c r="AC37">
        <v>95</v>
      </c>
      <c r="AD37">
        <v>70</v>
      </c>
      <c r="AE37">
        <v>73</v>
      </c>
      <c r="AF37">
        <v>95</v>
      </c>
      <c r="AG37">
        <v>90</v>
      </c>
      <c r="AH37">
        <v>60</v>
      </c>
      <c r="AI37">
        <v>15</v>
      </c>
      <c r="AL37" s="35"/>
      <c r="AO37" s="3" t="str">
        <f t="shared" si="15"/>
        <v>Clefable DB</v>
      </c>
      <c r="BA37">
        <v>383</v>
      </c>
      <c r="BB37" t="str">
        <f t="shared" si="11"/>
        <v>Groudon</v>
      </c>
      <c r="BD37">
        <v>253</v>
      </c>
      <c r="BE37" t="str">
        <f t="shared" si="16"/>
        <v>Grovyle</v>
      </c>
      <c r="BP37">
        <v>55</v>
      </c>
      <c r="BQ37" t="s">
        <v>106</v>
      </c>
    </row>
    <row r="38" spans="1:69" x14ac:dyDescent="0.25">
      <c r="A38" s="39" t="str">
        <f ca="1">IFERROR(IF(COUNTIF($A$32:A37,INDEX(Pokedex[Pokémon],MATCH("*"&amp;$A$31&amp;"*",Pokedex[raridade/rota],0)))&gt;0,INDEX(OFFSET(Pokedex[Pokémon],MATCH(A37,Pokedex[Pokémon],0),0),MATCH("*"&amp;$A$31&amp;"*",OFFSET(Pokedex[raridade/rota],MATCH(A37,Pokedex[Pokémon],0),0),0)),INDEX(AA7:$AA$1025,MATCH("*"&amp;$A$31&amp;"*",AK7:$AK$1025,0))),"-")</f>
        <v>Fletchling</v>
      </c>
      <c r="B38" s="40" t="str">
        <f ca="1">IFERROR(MID(OFFSET($AK$1,MATCH(A38,Pokedex[Pokémon],0),0),FIND($A$31,OFFSET($AK$1,MATCH(A38,Pokedex[Pokémon],0),0))-1,1),"-")</f>
        <v>1</v>
      </c>
      <c r="Z38">
        <v>37</v>
      </c>
      <c r="AA38" t="s">
        <v>88</v>
      </c>
      <c r="AB38" s="3" t="str">
        <f t="shared" si="14"/>
        <v>https://pokemondb.net/pokedex/Vulpix</v>
      </c>
      <c r="AC38">
        <v>38</v>
      </c>
      <c r="AD38">
        <v>41</v>
      </c>
      <c r="AE38">
        <v>40</v>
      </c>
      <c r="AF38">
        <v>50</v>
      </c>
      <c r="AG38">
        <v>65</v>
      </c>
      <c r="AH38">
        <v>65</v>
      </c>
      <c r="AI38">
        <v>5</v>
      </c>
      <c r="AJ38">
        <v>1</v>
      </c>
      <c r="AL38" s="35"/>
      <c r="AO38" s="3" t="str">
        <f t="shared" si="15"/>
        <v>Vulpix DB</v>
      </c>
      <c r="BA38">
        <v>384</v>
      </c>
      <c r="BB38" t="str">
        <f t="shared" si="11"/>
        <v>Rayquaza</v>
      </c>
      <c r="BD38">
        <v>254</v>
      </c>
      <c r="BE38" t="str">
        <f t="shared" si="16"/>
        <v>Sceptile</v>
      </c>
      <c r="BP38">
        <v>56</v>
      </c>
      <c r="BQ38" t="s">
        <v>107</v>
      </c>
    </row>
    <row r="39" spans="1:69" x14ac:dyDescent="0.25">
      <c r="A39" s="39" t="str">
        <f ca="1">IFERROR(IF(COUNTIF($A$32:A38,INDEX(Pokedex[Pokémon],MATCH("*"&amp;$A$31&amp;"*",Pokedex[raridade/rota],0)))&gt;0,INDEX(OFFSET(Pokedex[Pokémon],MATCH(A38,Pokedex[Pokémon],0),0),MATCH("*"&amp;$A$31&amp;"*",OFFSET(Pokedex[raridade/rota],MATCH(A38,Pokedex[Pokémon],0),0),0)),INDEX(AA8:$AA$1025,MATCH("*"&amp;$A$31&amp;"*",AK8:$AK$1025,0))),"-")</f>
        <v>Scatterbug</v>
      </c>
      <c r="B39" s="40" t="str">
        <f ca="1">IFERROR(MID(OFFSET($AK$1,MATCH(A39,Pokedex[Pokémon],0),0),FIND($A$31,OFFSET($AK$1,MATCH(A39,Pokedex[Pokémon],0),0))-1,1),"-")</f>
        <v>1</v>
      </c>
      <c r="Z39">
        <v>38</v>
      </c>
      <c r="AA39" t="s">
        <v>89</v>
      </c>
      <c r="AB39" s="3" t="str">
        <f t="shared" si="14"/>
        <v>https://pokemondb.net/pokedex/Ninetales</v>
      </c>
      <c r="AC39">
        <v>73</v>
      </c>
      <c r="AD39">
        <v>76</v>
      </c>
      <c r="AE39">
        <v>75</v>
      </c>
      <c r="AF39">
        <v>81</v>
      </c>
      <c r="AG39">
        <v>100</v>
      </c>
      <c r="AH39">
        <v>100</v>
      </c>
      <c r="AI39">
        <v>20</v>
      </c>
      <c r="AJ39">
        <v>1</v>
      </c>
      <c r="AL39" s="35"/>
      <c r="AO39" s="3" t="str">
        <f t="shared" si="15"/>
        <v>Ninetales DB</v>
      </c>
      <c r="BA39">
        <v>385</v>
      </c>
      <c r="BB39" t="str">
        <f t="shared" si="11"/>
        <v>Jirachi</v>
      </c>
      <c r="BD39">
        <v>255</v>
      </c>
      <c r="BE39" t="str">
        <f t="shared" si="16"/>
        <v>Torchic</v>
      </c>
      <c r="BP39">
        <v>57</v>
      </c>
      <c r="BQ39" t="s">
        <v>108</v>
      </c>
    </row>
    <row r="40" spans="1:69" x14ac:dyDescent="0.25">
      <c r="A40" s="39" t="str">
        <f ca="1">IFERROR(IF(COUNTIF($A$32:A39,INDEX(Pokedex[Pokémon],MATCH("*"&amp;$A$31&amp;"*",Pokedex[raridade/rota],0)))&gt;0,INDEX(OFFSET(Pokedex[Pokémon],MATCH(A39,Pokedex[Pokémon],0),0),MATCH("*"&amp;$A$31&amp;"*",OFFSET(Pokedex[raridade/rota],MATCH(A39,Pokedex[Pokémon],0),0),0)),INDEX(AA9:$AA$1025,MATCH("*"&amp;$A$31&amp;"*",AK9:$AK$1025,0))),"-")</f>
        <v>-</v>
      </c>
      <c r="B40" s="40" t="str">
        <f ca="1">IFERROR(MID(OFFSET($AK$1,MATCH(A40,Pokedex[Pokémon],0),0),FIND($A$31,OFFSET($AK$1,MATCH(A40,Pokedex[Pokémon],0),0))-1,1),"-")</f>
        <v>-</v>
      </c>
      <c r="Z40">
        <v>39</v>
      </c>
      <c r="AA40" t="s">
        <v>90</v>
      </c>
      <c r="AB40" s="3" t="str">
        <f t="shared" si="14"/>
        <v>https://pokemondb.net/pokedex/Jigglypuff</v>
      </c>
      <c r="AC40">
        <v>115</v>
      </c>
      <c r="AD40">
        <v>45</v>
      </c>
      <c r="AE40">
        <v>20</v>
      </c>
      <c r="AF40">
        <v>45</v>
      </c>
      <c r="AG40">
        <v>25</v>
      </c>
      <c r="AH40">
        <v>20</v>
      </c>
      <c r="AI40">
        <v>5</v>
      </c>
      <c r="AL40" s="35"/>
      <c r="AO40" s="3" t="str">
        <f t="shared" si="15"/>
        <v>Jigglypuff DB</v>
      </c>
      <c r="BA40">
        <v>386</v>
      </c>
      <c r="BB40" t="str">
        <f t="shared" ref="BB40:BB63" si="17">VLOOKUP(BA40,Z39:AA1062,2)</f>
        <v>Deoxys</v>
      </c>
      <c r="BD40">
        <v>256</v>
      </c>
      <c r="BE40" t="str">
        <f t="shared" si="16"/>
        <v>Combusken</v>
      </c>
      <c r="BP40">
        <v>60</v>
      </c>
      <c r="BQ40" t="s">
        <v>111</v>
      </c>
    </row>
    <row r="41" spans="1:69" x14ac:dyDescent="0.25">
      <c r="A41" s="39" t="str">
        <f ca="1">IFERROR(IF(COUNTIF($A$32:A40,INDEX(Pokedex[Pokémon],MATCH("*"&amp;$A$31&amp;"*",Pokedex[raridade/rota],0)))&gt;0,INDEX(OFFSET(Pokedex[Pokémon],MATCH(A40,Pokedex[Pokémon],0),0),MATCH("*"&amp;$A$31&amp;"*",OFFSET(Pokedex[raridade/rota],MATCH(A40,Pokedex[Pokémon],0),0),0)),INDEX(AA10:$AA$1025,MATCH("*"&amp;$A$31&amp;"*",AK10:$AK$1025,0))),"-")</f>
        <v>-</v>
      </c>
      <c r="B41" s="40" t="str">
        <f ca="1">IFERROR(MID(OFFSET($AK$1,MATCH(A41,Pokedex[Pokémon],0),0),FIND($A$31,OFFSET($AK$1,MATCH(A41,Pokedex[Pokémon],0),0))-1,1),"-")</f>
        <v>-</v>
      </c>
      <c r="Z41">
        <v>40</v>
      </c>
      <c r="AA41" t="s">
        <v>91</v>
      </c>
      <c r="AB41" s="3" t="str">
        <f t="shared" si="14"/>
        <v>https://pokemondb.net/pokedex/Wigglytuff</v>
      </c>
      <c r="AC41">
        <v>140</v>
      </c>
      <c r="AD41">
        <v>70</v>
      </c>
      <c r="AE41">
        <v>45</v>
      </c>
      <c r="AF41">
        <v>85</v>
      </c>
      <c r="AG41">
        <v>50</v>
      </c>
      <c r="AH41">
        <v>45</v>
      </c>
      <c r="AI41">
        <v>18</v>
      </c>
      <c r="AL41" s="35"/>
      <c r="AO41" s="3" t="str">
        <f t="shared" si="15"/>
        <v>Wigglytuff DB</v>
      </c>
      <c r="BA41">
        <v>482</v>
      </c>
      <c r="BB41" t="str">
        <f t="shared" si="17"/>
        <v>Azelf</v>
      </c>
      <c r="BD41">
        <v>257</v>
      </c>
      <c r="BE41" t="str">
        <f t="shared" si="16"/>
        <v>Blaziken</v>
      </c>
      <c r="BP41">
        <v>61</v>
      </c>
      <c r="BQ41" t="s">
        <v>112</v>
      </c>
    </row>
    <row r="42" spans="1:69" x14ac:dyDescent="0.25">
      <c r="A42" s="39" t="str">
        <f ca="1">IFERROR(IF(COUNTIF($A$32:A41,INDEX(Pokedex[Pokémon],MATCH("*"&amp;$A$31&amp;"*",Pokedex[raridade/rota],0)))&gt;0,INDEX(OFFSET(Pokedex[Pokémon],MATCH(A41,Pokedex[Pokémon],0),0),MATCH("*"&amp;$A$31&amp;"*",OFFSET(Pokedex[raridade/rota],MATCH(A41,Pokedex[Pokémon],0),0),0)),INDEX(AA11:$AA$1025,MATCH("*"&amp;$A$31&amp;"*",AK11:$AK$1025,0))),"-")</f>
        <v>-</v>
      </c>
      <c r="B42" s="40" t="str">
        <f ca="1">IFERROR(MID(OFFSET($AK$1,MATCH(A42,Pokedex[Pokémon],0),0),FIND($A$31,OFFSET($AK$1,MATCH(A42,Pokedex[Pokémon],0),0))-1,1),"-")</f>
        <v>-</v>
      </c>
      <c r="Z42">
        <v>41</v>
      </c>
      <c r="AA42" t="s">
        <v>92</v>
      </c>
      <c r="AB42" s="3" t="str">
        <f t="shared" si="14"/>
        <v>https://pokemondb.net/pokedex/Zubat</v>
      </c>
      <c r="AC42">
        <v>40</v>
      </c>
      <c r="AD42">
        <v>45</v>
      </c>
      <c r="AE42">
        <v>35</v>
      </c>
      <c r="AF42">
        <v>30</v>
      </c>
      <c r="AG42">
        <v>40</v>
      </c>
      <c r="AH42">
        <v>55</v>
      </c>
      <c r="AI42">
        <v>5</v>
      </c>
      <c r="AJ42">
        <v>1</v>
      </c>
      <c r="AK42" s="35" t="s">
        <v>1449</v>
      </c>
      <c r="AL42" s="35"/>
      <c r="AO42" s="3" t="str">
        <f t="shared" si="15"/>
        <v>Zubat DB</v>
      </c>
      <c r="BA42">
        <v>483</v>
      </c>
      <c r="BB42" t="str">
        <f t="shared" si="17"/>
        <v>Dialga</v>
      </c>
      <c r="BD42">
        <v>258</v>
      </c>
      <c r="BE42" t="str">
        <f t="shared" si="16"/>
        <v>Mudkip</v>
      </c>
      <c r="BP42">
        <v>62</v>
      </c>
      <c r="BQ42" t="s">
        <v>113</v>
      </c>
    </row>
    <row r="43" spans="1:69" x14ac:dyDescent="0.25">
      <c r="A43" s="39" t="str">
        <f ca="1">IFERROR(IF(COUNTIF($A$32:A42,INDEX(Pokedex[Pokémon],MATCH("*"&amp;$A$31&amp;"*",Pokedex[raridade/rota],0)))&gt;0,INDEX(OFFSET(Pokedex[Pokémon],MATCH(A42,Pokedex[Pokémon],0),0),MATCH("*"&amp;$A$31&amp;"*",OFFSET(Pokedex[raridade/rota],MATCH(A42,Pokedex[Pokémon],0),0),0)),INDEX(AA12:$AA$1025,MATCH("*"&amp;$A$31&amp;"*",AK12:$AK$1025,0))),"-")</f>
        <v>-</v>
      </c>
      <c r="B43" s="40" t="str">
        <f ca="1">IFERROR(MID(OFFSET($AK$1,MATCH(A43,Pokedex[Pokémon],0),0),FIND($A$31,OFFSET($AK$1,MATCH(A43,Pokedex[Pokémon],0),0))-1,1),"-")</f>
        <v>-</v>
      </c>
      <c r="Z43">
        <v>42</v>
      </c>
      <c r="AA43" t="s">
        <v>93</v>
      </c>
      <c r="AB43" s="3" t="str">
        <f t="shared" si="14"/>
        <v>https://pokemondb.net/pokedex/Golbat</v>
      </c>
      <c r="AC43">
        <v>75</v>
      </c>
      <c r="AD43">
        <v>80</v>
      </c>
      <c r="AE43">
        <v>70</v>
      </c>
      <c r="AF43">
        <v>65</v>
      </c>
      <c r="AG43">
        <v>75</v>
      </c>
      <c r="AH43">
        <v>90</v>
      </c>
      <c r="AI43">
        <v>17</v>
      </c>
      <c r="AJ43">
        <v>22</v>
      </c>
      <c r="AL43" s="35"/>
      <c r="AO43" s="3" t="str">
        <f t="shared" si="15"/>
        <v>Golbat DB</v>
      </c>
      <c r="BA43">
        <v>484</v>
      </c>
      <c r="BB43" t="str">
        <f t="shared" si="17"/>
        <v>Palkia</v>
      </c>
      <c r="BD43">
        <v>259</v>
      </c>
      <c r="BE43" t="str">
        <f t="shared" si="16"/>
        <v>Marshtomp</v>
      </c>
      <c r="BP43">
        <v>63</v>
      </c>
      <c r="BQ43" t="s">
        <v>114</v>
      </c>
    </row>
    <row r="44" spans="1:69" x14ac:dyDescent="0.25">
      <c r="A44" s="39" t="str">
        <f ca="1">IFERROR(IF(COUNTIF($A$32:A43,INDEX(Pokedex[Pokémon],MATCH("*"&amp;$A$31&amp;"*",Pokedex[raridade/rota],0)))&gt;0,INDEX(OFFSET(Pokedex[Pokémon],MATCH(A43,Pokedex[Pokémon],0),0),MATCH("*"&amp;$A$31&amp;"*",OFFSET(Pokedex[raridade/rota],MATCH(A43,Pokedex[Pokémon],0),0),0)),INDEX(AA13:$AA$1025,MATCH("*"&amp;$A$31&amp;"*",AK13:$AK$1025,0))),"-")</f>
        <v>-</v>
      </c>
      <c r="B44" s="40" t="str">
        <f ca="1">IFERROR(MID(OFFSET($AK$1,MATCH(A44,Pokedex[Pokémon],0),0),FIND($A$31,OFFSET($AK$1,MATCH(A44,Pokedex[Pokémon],0),0))-1,1),"-")</f>
        <v>-</v>
      </c>
      <c r="Z44">
        <v>43</v>
      </c>
      <c r="AA44" t="s">
        <v>94</v>
      </c>
      <c r="AB44" s="3" t="str">
        <f t="shared" si="14"/>
        <v>https://pokemondb.net/pokedex/Oddish</v>
      </c>
      <c r="AC44">
        <v>45</v>
      </c>
      <c r="AD44">
        <v>50</v>
      </c>
      <c r="AE44">
        <v>55</v>
      </c>
      <c r="AF44">
        <v>75</v>
      </c>
      <c r="AG44">
        <v>65</v>
      </c>
      <c r="AH44">
        <v>30</v>
      </c>
      <c r="AI44">
        <v>5</v>
      </c>
      <c r="AJ44">
        <v>1</v>
      </c>
      <c r="AK44" s="35" t="s">
        <v>1442</v>
      </c>
      <c r="AL44" s="35"/>
      <c r="AO44" s="3" t="str">
        <f t="shared" si="15"/>
        <v>Oddish DB</v>
      </c>
      <c r="BA44">
        <v>486</v>
      </c>
      <c r="BB44" t="str">
        <f t="shared" si="17"/>
        <v>Regigigas</v>
      </c>
      <c r="BD44">
        <v>260</v>
      </c>
      <c r="BE44" t="str">
        <f t="shared" si="16"/>
        <v>Swampert</v>
      </c>
      <c r="BP44">
        <v>69</v>
      </c>
      <c r="BQ44" t="s">
        <v>120</v>
      </c>
    </row>
    <row r="45" spans="1:69" x14ac:dyDescent="0.25">
      <c r="A45" s="39" t="str">
        <f ca="1">IFERROR(IF(COUNTIF($A$32:A44,INDEX(Pokedex[Pokémon],MATCH("*"&amp;$A$31&amp;"*",Pokedex[raridade/rota],0)))&gt;0,INDEX(OFFSET(Pokedex[Pokémon],MATCH(A44,Pokedex[Pokémon],0),0),MATCH("*"&amp;$A$31&amp;"*",OFFSET(Pokedex[raridade/rota],MATCH(A44,Pokedex[Pokémon],0),0),0)),INDEX(AA14:$AA$1025,MATCH("*"&amp;$A$31&amp;"*",AK14:$AK$1025,0))),"-")</f>
        <v>-</v>
      </c>
      <c r="B45" s="40" t="str">
        <f ca="1">IFERROR(MID(OFFSET($AK$1,MATCH(A45,Pokedex[Pokémon],0),0),FIND($A$31,OFFSET($AK$1,MATCH(A45,Pokedex[Pokémon],0),0))-1,1),"-")</f>
        <v>-</v>
      </c>
      <c r="Z45">
        <v>44</v>
      </c>
      <c r="AA45" t="s">
        <v>95</v>
      </c>
      <c r="AB45" s="3" t="str">
        <f t="shared" si="14"/>
        <v>https://pokemondb.net/pokedex/Gloom</v>
      </c>
      <c r="AC45">
        <v>60</v>
      </c>
      <c r="AD45">
        <v>65</v>
      </c>
      <c r="AE45">
        <v>70</v>
      </c>
      <c r="AF45">
        <v>85</v>
      </c>
      <c r="AG45">
        <v>75</v>
      </c>
      <c r="AH45">
        <v>40</v>
      </c>
      <c r="AI45">
        <v>13</v>
      </c>
      <c r="AJ45">
        <v>21</v>
      </c>
      <c r="AL45" s="35"/>
      <c r="AO45" s="3" t="str">
        <f t="shared" si="15"/>
        <v>Gloom DB</v>
      </c>
      <c r="BA45">
        <v>487</v>
      </c>
      <c r="BB45" t="str">
        <f t="shared" si="17"/>
        <v>Giratina</v>
      </c>
      <c r="BD45">
        <v>345</v>
      </c>
      <c r="BE45" t="str">
        <f t="shared" si="16"/>
        <v>Lileep</v>
      </c>
      <c r="BP45">
        <v>70</v>
      </c>
      <c r="BQ45" t="s">
        <v>121</v>
      </c>
    </row>
    <row r="46" spans="1:69" x14ac:dyDescent="0.25">
      <c r="A46" s="39" t="str">
        <f ca="1">IFERROR(IF(COUNTIF($A$32:A45,INDEX(Pokedex[Pokémon],MATCH("*"&amp;$A$31&amp;"*",Pokedex[raridade/rota],0)))&gt;0,INDEX(OFFSET(Pokedex[Pokémon],MATCH(A45,Pokedex[Pokémon],0),0),MATCH("*"&amp;$A$31&amp;"*",OFFSET(Pokedex[raridade/rota],MATCH(A45,Pokedex[Pokémon],0),0),0)),INDEX(AA15:$AA$1025,MATCH("*"&amp;$A$31&amp;"*",AK15:$AK$1025,0))),"-")</f>
        <v>-</v>
      </c>
      <c r="B46" s="40" t="str">
        <f ca="1">IFERROR(MID(OFFSET($AK$1,MATCH(A46,Pokedex[Pokémon],0),0),FIND($A$31,OFFSET($AK$1,MATCH(A46,Pokedex[Pokémon],0),0))-1,1),"-")</f>
        <v>-</v>
      </c>
      <c r="Z46">
        <v>45</v>
      </c>
      <c r="AA46" t="s">
        <v>96</v>
      </c>
      <c r="AB46" s="3" t="str">
        <f t="shared" si="14"/>
        <v>https://pokemondb.net/pokedex/Vileplume</v>
      </c>
      <c r="AC46">
        <v>75</v>
      </c>
      <c r="AD46">
        <v>80</v>
      </c>
      <c r="AE46">
        <v>85</v>
      </c>
      <c r="AF46">
        <v>110</v>
      </c>
      <c r="AG46">
        <v>90</v>
      </c>
      <c r="AH46">
        <v>50</v>
      </c>
      <c r="AI46">
        <v>20</v>
      </c>
      <c r="AJ46">
        <v>21</v>
      </c>
      <c r="AL46" s="35"/>
      <c r="AO46" s="3" t="str">
        <f t="shared" si="15"/>
        <v>Vileplume DB</v>
      </c>
      <c r="BA46">
        <v>491</v>
      </c>
      <c r="BB46" t="str">
        <f t="shared" si="17"/>
        <v>Darkrai</v>
      </c>
      <c r="BD46">
        <v>346</v>
      </c>
      <c r="BE46" t="str">
        <f t="shared" si="16"/>
        <v>Cradily</v>
      </c>
      <c r="BP46">
        <v>71</v>
      </c>
      <c r="BQ46" t="s">
        <v>122</v>
      </c>
    </row>
    <row r="47" spans="1:69" x14ac:dyDescent="0.25">
      <c r="A47" s="39" t="str">
        <f ca="1">IFERROR(IF(COUNTIF($A$32:A46,INDEX(Pokedex[Pokémon],MATCH("*"&amp;$A$31&amp;"*",Pokedex[raridade/rota],0)))&gt;0,INDEX(OFFSET(Pokedex[Pokémon],MATCH(A46,Pokedex[Pokémon],0),0),MATCH("*"&amp;$A$31&amp;"*",OFFSET(Pokedex[raridade/rota],MATCH(A46,Pokedex[Pokémon],0),0),0)),INDEX(AA16:$AA$1025,MATCH("*"&amp;$A$31&amp;"*",AK16:$AK$1025,0))),"-")</f>
        <v>-</v>
      </c>
      <c r="B47" s="40" t="str">
        <f ca="1">IFERROR(MID(OFFSET($AK$1,MATCH(A47,Pokedex[Pokémon],0),0),FIND($A$31,OFFSET($AK$1,MATCH(A47,Pokedex[Pokémon],0),0))-1,1),"-")</f>
        <v>-</v>
      </c>
      <c r="Z47">
        <v>46</v>
      </c>
      <c r="AA47" t="s">
        <v>97</v>
      </c>
      <c r="AB47" s="3" t="str">
        <f t="shared" si="14"/>
        <v>https://pokemondb.net/pokedex/Paras</v>
      </c>
      <c r="AC47">
        <v>35</v>
      </c>
      <c r="AD47">
        <v>70</v>
      </c>
      <c r="AE47">
        <v>55</v>
      </c>
      <c r="AF47">
        <v>45</v>
      </c>
      <c r="AG47">
        <v>55</v>
      </c>
      <c r="AH47">
        <v>25</v>
      </c>
      <c r="AI47">
        <v>5</v>
      </c>
      <c r="AJ47">
        <v>1</v>
      </c>
      <c r="AL47" s="35"/>
      <c r="AO47" s="3" t="str">
        <f t="shared" si="15"/>
        <v>Paras DB</v>
      </c>
      <c r="BA47">
        <v>492</v>
      </c>
      <c r="BB47" t="str">
        <f t="shared" si="17"/>
        <v>Shaymin</v>
      </c>
      <c r="BD47">
        <v>347</v>
      </c>
      <c r="BE47" t="str">
        <f t="shared" si="16"/>
        <v>Anorith</v>
      </c>
      <c r="BP47">
        <v>72</v>
      </c>
      <c r="BQ47" t="s">
        <v>123</v>
      </c>
    </row>
    <row r="48" spans="1:69" x14ac:dyDescent="0.25">
      <c r="A48" s="39" t="str">
        <f ca="1">IFERROR(IF(COUNTIF($A$32:A47,INDEX(Pokedex[Pokémon],MATCH("*"&amp;$A$31&amp;"*",Pokedex[raridade/rota],0)))&gt;0,INDEX(OFFSET(Pokedex[Pokémon],MATCH(A47,Pokedex[Pokémon],0),0),MATCH("*"&amp;$A$31&amp;"*",OFFSET(Pokedex[raridade/rota],MATCH(A47,Pokedex[Pokémon],0),0),0)),INDEX(AA17:$AA$1025,MATCH("*"&amp;$A$31&amp;"*",AK17:$AK$1025,0))),"-")</f>
        <v>-</v>
      </c>
      <c r="B48" s="40" t="str">
        <f ca="1">IFERROR(MID(OFFSET($AK$1,MATCH(A48,Pokedex[Pokémon],0),0),FIND($A$31,OFFSET($AK$1,MATCH(A48,Pokedex[Pokémon],0),0))-1,1),"-")</f>
        <v>-</v>
      </c>
      <c r="Z48">
        <v>47</v>
      </c>
      <c r="AA48" t="s">
        <v>98</v>
      </c>
      <c r="AB48" s="3" t="str">
        <f t="shared" si="14"/>
        <v>https://pokemondb.net/pokedex/Parasect</v>
      </c>
      <c r="AC48">
        <v>60</v>
      </c>
      <c r="AD48">
        <v>95</v>
      </c>
      <c r="AE48">
        <v>80</v>
      </c>
      <c r="AF48">
        <v>60</v>
      </c>
      <c r="AG48">
        <v>80</v>
      </c>
      <c r="AH48">
        <v>30</v>
      </c>
      <c r="AI48">
        <v>24</v>
      </c>
      <c r="AJ48">
        <v>24</v>
      </c>
      <c r="AL48" s="35"/>
      <c r="AO48" s="3" t="str">
        <f t="shared" si="15"/>
        <v>Parasect DB</v>
      </c>
      <c r="BA48">
        <v>493</v>
      </c>
      <c r="BB48" t="str">
        <f t="shared" si="17"/>
        <v>Arceus</v>
      </c>
      <c r="BD48">
        <v>348</v>
      </c>
      <c r="BE48" t="str">
        <f t="shared" si="16"/>
        <v>Armaldo</v>
      </c>
      <c r="BP48">
        <v>73</v>
      </c>
      <c r="BQ48" t="s">
        <v>124</v>
      </c>
    </row>
    <row r="49" spans="1:69" x14ac:dyDescent="0.25">
      <c r="A49" s="39" t="str">
        <f ca="1">IFERROR(IF(COUNTIF($A$32:A48,INDEX(Pokedex[Pokémon],MATCH("*"&amp;$A$31&amp;"*",Pokedex[raridade/rota],0)))&gt;0,INDEX(OFFSET(Pokedex[Pokémon],MATCH(A48,Pokedex[Pokémon],0),0),MATCH("*"&amp;$A$31&amp;"*",OFFSET(Pokedex[raridade/rota],MATCH(A48,Pokedex[Pokémon],0),0),0)),INDEX(AA18:$AA$1025,MATCH("*"&amp;$A$31&amp;"*",AK18:$AK$1025,0))),"-")</f>
        <v>-</v>
      </c>
      <c r="B49" s="40" t="str">
        <f ca="1">IFERROR(MID(OFFSET($AK$1,MATCH(A49,Pokedex[Pokémon],0),0),FIND($A$31,OFFSET($AK$1,MATCH(A49,Pokedex[Pokémon],0),0))-1,1),"-")</f>
        <v>-</v>
      </c>
      <c r="Z49">
        <v>48</v>
      </c>
      <c r="AA49" t="s">
        <v>99</v>
      </c>
      <c r="AB49" s="3" t="str">
        <f t="shared" si="14"/>
        <v>https://pokemondb.net/pokedex/Venonat</v>
      </c>
      <c r="AC49">
        <v>60</v>
      </c>
      <c r="AD49">
        <v>55</v>
      </c>
      <c r="AE49">
        <v>50</v>
      </c>
      <c r="AF49">
        <v>40</v>
      </c>
      <c r="AG49">
        <v>55</v>
      </c>
      <c r="AH49">
        <v>45</v>
      </c>
      <c r="AI49">
        <v>5</v>
      </c>
      <c r="AJ49">
        <v>1</v>
      </c>
      <c r="AL49" s="35"/>
      <c r="AO49" s="3" t="str">
        <f t="shared" si="15"/>
        <v>Venonat DB</v>
      </c>
      <c r="BA49">
        <v>494</v>
      </c>
      <c r="BB49" t="str">
        <f t="shared" si="17"/>
        <v>Victini</v>
      </c>
      <c r="BD49">
        <v>369</v>
      </c>
      <c r="BE49" t="str">
        <f t="shared" si="16"/>
        <v>Relicanth</v>
      </c>
      <c r="BP49">
        <v>74</v>
      </c>
      <c r="BQ49" t="s">
        <v>125</v>
      </c>
    </row>
    <row r="50" spans="1:69" x14ac:dyDescent="0.25">
      <c r="A50" s="39" t="str">
        <f ca="1">IFERROR(IF(COUNTIF($A$32:A49,INDEX(Pokedex[Pokémon],MATCH("*"&amp;$A$31&amp;"*",Pokedex[raridade/rota],0)))&gt;0,INDEX(OFFSET(Pokedex[Pokémon],MATCH(A49,Pokedex[Pokémon],0),0),MATCH("*"&amp;$A$31&amp;"*",OFFSET(Pokedex[raridade/rota],MATCH(A49,Pokedex[Pokémon],0),0),0)),INDEX(AA19:$AA$1025,MATCH("*"&amp;$A$31&amp;"*",AK19:$AK$1025,0))),"-")</f>
        <v>-</v>
      </c>
      <c r="B50" s="40" t="str">
        <f ca="1">IFERROR(MID(OFFSET($AK$1,MATCH(A50,Pokedex[Pokémon],0),0),FIND($A$31,OFFSET($AK$1,MATCH(A50,Pokedex[Pokémon],0),0))-1,1),"-")</f>
        <v>-</v>
      </c>
      <c r="X50" s="3" t="str">
        <f>HYPERLINK(AB50,VLOOKUP(Z50,Z50:AA50,2))</f>
        <v>Venomoth</v>
      </c>
      <c r="Z50">
        <v>49</v>
      </c>
      <c r="AA50" t="s">
        <v>100</v>
      </c>
      <c r="AB50" s="3" t="str">
        <f t="shared" si="14"/>
        <v>https://pokemondb.net/pokedex/Venomoth</v>
      </c>
      <c r="AC50">
        <v>70</v>
      </c>
      <c r="AD50">
        <v>65</v>
      </c>
      <c r="AE50">
        <v>60</v>
      </c>
      <c r="AF50">
        <v>90</v>
      </c>
      <c r="AG50">
        <v>75</v>
      </c>
      <c r="AH50">
        <v>90</v>
      </c>
      <c r="AI50">
        <v>20</v>
      </c>
      <c r="AJ50">
        <v>31</v>
      </c>
      <c r="AL50" s="35"/>
      <c r="AO50" s="3" t="str">
        <f t="shared" si="15"/>
        <v>Venomoth DB</v>
      </c>
      <c r="BA50">
        <v>703</v>
      </c>
      <c r="BB50" t="str">
        <f t="shared" si="17"/>
        <v>Carbink</v>
      </c>
      <c r="BD50">
        <v>387</v>
      </c>
      <c r="BE50" t="str">
        <f t="shared" si="16"/>
        <v>Turtwig</v>
      </c>
      <c r="BP50">
        <v>75</v>
      </c>
      <c r="BQ50" t="s">
        <v>126</v>
      </c>
    </row>
    <row r="51" spans="1:69" x14ac:dyDescent="0.25">
      <c r="Z51">
        <v>50</v>
      </c>
      <c r="AA51" t="s">
        <v>101</v>
      </c>
      <c r="AB51" s="3" t="str">
        <f t="shared" si="14"/>
        <v>https://pokemondb.net/pokedex/Diglett</v>
      </c>
      <c r="AC51">
        <v>10</v>
      </c>
      <c r="AD51">
        <v>55</v>
      </c>
      <c r="AE51">
        <v>25</v>
      </c>
      <c r="AF51">
        <v>35</v>
      </c>
      <c r="AG51">
        <v>45</v>
      </c>
      <c r="AH51">
        <v>95</v>
      </c>
      <c r="AI51">
        <v>5</v>
      </c>
      <c r="AJ51">
        <v>1</v>
      </c>
      <c r="AL51" s="35"/>
      <c r="AO51" s="3" t="str">
        <f t="shared" si="15"/>
        <v>Diglett DB</v>
      </c>
      <c r="BA51">
        <v>774</v>
      </c>
      <c r="BB51" t="str">
        <f t="shared" si="17"/>
        <v>Minior</v>
      </c>
      <c r="BD51">
        <v>388</v>
      </c>
      <c r="BE51" t="str">
        <f t="shared" si="16"/>
        <v>Grotle</v>
      </c>
      <c r="BP51">
        <v>76</v>
      </c>
      <c r="BQ51" t="s">
        <v>127</v>
      </c>
    </row>
    <row r="52" spans="1:69" x14ac:dyDescent="0.25">
      <c r="Z52">
        <v>51</v>
      </c>
      <c r="AA52" t="s">
        <v>102</v>
      </c>
      <c r="AB52" s="3" t="str">
        <f t="shared" si="14"/>
        <v>https://pokemondb.net/pokedex/Dugtrio</v>
      </c>
      <c r="AC52">
        <v>35</v>
      </c>
      <c r="AD52">
        <v>100</v>
      </c>
      <c r="AE52">
        <v>50</v>
      </c>
      <c r="AF52">
        <v>50</v>
      </c>
      <c r="AG52">
        <v>70</v>
      </c>
      <c r="AH52">
        <v>120</v>
      </c>
      <c r="AI52">
        <v>18</v>
      </c>
      <c r="AJ52">
        <v>26</v>
      </c>
      <c r="AL52" s="35"/>
      <c r="AO52" s="3" t="str">
        <f t="shared" si="15"/>
        <v>Dugtrio DB</v>
      </c>
      <c r="BA52">
        <v>781</v>
      </c>
      <c r="BB52" t="str">
        <f t="shared" si="17"/>
        <v>Dhelmise</v>
      </c>
      <c r="BD52">
        <v>389</v>
      </c>
      <c r="BE52" t="str">
        <f t="shared" si="16"/>
        <v>Torterra</v>
      </c>
      <c r="BP52">
        <v>77</v>
      </c>
      <c r="BQ52" t="s">
        <v>128</v>
      </c>
    </row>
    <row r="53" spans="1:69" x14ac:dyDescent="0.25">
      <c r="Z53">
        <v>52</v>
      </c>
      <c r="AA53" t="s">
        <v>103</v>
      </c>
      <c r="AB53" s="3" t="str">
        <f t="shared" si="14"/>
        <v>https://pokemondb.net/pokedex/Meowth</v>
      </c>
      <c r="AC53">
        <v>40</v>
      </c>
      <c r="AD53">
        <v>45</v>
      </c>
      <c r="AE53">
        <v>35</v>
      </c>
      <c r="AF53">
        <v>40</v>
      </c>
      <c r="AG53">
        <v>40</v>
      </c>
      <c r="AH53">
        <v>90</v>
      </c>
      <c r="AI53">
        <v>5</v>
      </c>
      <c r="AJ53">
        <v>1</v>
      </c>
      <c r="AL53" s="35"/>
      <c r="AO53" s="3" t="str">
        <f t="shared" si="15"/>
        <v>Meowth DB</v>
      </c>
      <c r="BA53">
        <v>854</v>
      </c>
      <c r="BB53" t="str">
        <f t="shared" si="17"/>
        <v>Sinistea</v>
      </c>
      <c r="BD53">
        <v>390</v>
      </c>
      <c r="BE53" t="str">
        <f t="shared" si="16"/>
        <v>Chimchar</v>
      </c>
      <c r="BP53">
        <v>78</v>
      </c>
      <c r="BQ53" t="s">
        <v>129</v>
      </c>
    </row>
    <row r="54" spans="1:69" x14ac:dyDescent="0.25">
      <c r="Z54">
        <v>53</v>
      </c>
      <c r="AA54" t="s">
        <v>104</v>
      </c>
      <c r="AB54" s="3" t="str">
        <f t="shared" si="14"/>
        <v>https://pokemondb.net/pokedex/Persian</v>
      </c>
      <c r="AC54">
        <v>65</v>
      </c>
      <c r="AD54">
        <v>70</v>
      </c>
      <c r="AE54">
        <v>60</v>
      </c>
      <c r="AF54">
        <v>65</v>
      </c>
      <c r="AG54">
        <v>65</v>
      </c>
      <c r="AH54">
        <v>115</v>
      </c>
      <c r="AI54">
        <v>18</v>
      </c>
      <c r="AJ54">
        <v>28</v>
      </c>
      <c r="AL54" s="35"/>
      <c r="AO54" s="3" t="str">
        <f t="shared" si="15"/>
        <v>Persian DB</v>
      </c>
      <c r="BA54">
        <v>855</v>
      </c>
      <c r="BB54" t="str">
        <f t="shared" si="17"/>
        <v>Polteageist</v>
      </c>
      <c r="BD54">
        <v>391</v>
      </c>
      <c r="BE54" t="str">
        <f t="shared" si="16"/>
        <v>Monferno</v>
      </c>
      <c r="BP54">
        <v>79</v>
      </c>
      <c r="BQ54" t="s">
        <v>130</v>
      </c>
    </row>
    <row r="55" spans="1:69" x14ac:dyDescent="0.25">
      <c r="Z55">
        <v>54</v>
      </c>
      <c r="AA55" t="s">
        <v>105</v>
      </c>
      <c r="AB55" s="3" t="str">
        <f t="shared" si="14"/>
        <v>https://pokemondb.net/pokedex/Psyduck</v>
      </c>
      <c r="AC55">
        <v>50</v>
      </c>
      <c r="AD55">
        <v>52</v>
      </c>
      <c r="AE55">
        <v>48</v>
      </c>
      <c r="AF55">
        <v>65</v>
      </c>
      <c r="AG55">
        <v>50</v>
      </c>
      <c r="AH55">
        <v>55</v>
      </c>
      <c r="AI55">
        <v>8</v>
      </c>
      <c r="AJ55">
        <v>1</v>
      </c>
      <c r="AK55" s="35" t="s">
        <v>1422</v>
      </c>
      <c r="AL55" s="35"/>
      <c r="AO55" s="3" t="str">
        <f t="shared" si="15"/>
        <v>Psyduck DB</v>
      </c>
      <c r="BA55">
        <v>870</v>
      </c>
      <c r="BB55" t="str">
        <f t="shared" si="17"/>
        <v>Falinks</v>
      </c>
      <c r="BD55">
        <v>392</v>
      </c>
      <c r="BE55" t="str">
        <f t="shared" si="16"/>
        <v>Infernape</v>
      </c>
      <c r="BP55">
        <v>80</v>
      </c>
      <c r="BQ55" t="s">
        <v>131</v>
      </c>
    </row>
    <row r="56" spans="1:69" x14ac:dyDescent="0.25">
      <c r="Z56">
        <v>55</v>
      </c>
      <c r="AA56" t="s">
        <v>106</v>
      </c>
      <c r="AB56" s="3" t="str">
        <f t="shared" si="14"/>
        <v>https://pokemondb.net/pokedex/Golduck</v>
      </c>
      <c r="AC56">
        <v>80</v>
      </c>
      <c r="AD56">
        <v>82</v>
      </c>
      <c r="AE56">
        <v>78</v>
      </c>
      <c r="AF56">
        <v>95</v>
      </c>
      <c r="AG56">
        <v>80</v>
      </c>
      <c r="AH56">
        <v>85</v>
      </c>
      <c r="AI56">
        <v>5</v>
      </c>
      <c r="AJ56">
        <v>33</v>
      </c>
      <c r="AL56" s="35"/>
      <c r="AO56" s="3" t="str">
        <f t="shared" si="15"/>
        <v>Golduck DB</v>
      </c>
      <c r="BA56">
        <v>924</v>
      </c>
      <c r="BB56" t="str">
        <f t="shared" si="17"/>
        <v>Tandemaus</v>
      </c>
      <c r="BD56">
        <v>393</v>
      </c>
      <c r="BE56" t="str">
        <f t="shared" si="16"/>
        <v>Piplup</v>
      </c>
      <c r="BP56">
        <v>83</v>
      </c>
      <c r="BQ56" t="s">
        <v>134</v>
      </c>
    </row>
    <row r="57" spans="1:69" x14ac:dyDescent="0.25">
      <c r="Z57">
        <v>56</v>
      </c>
      <c r="AA57" t="s">
        <v>107</v>
      </c>
      <c r="AB57" s="3" t="str">
        <f t="shared" si="14"/>
        <v>https://pokemondb.net/pokedex/Mankey</v>
      </c>
      <c r="AC57">
        <v>40</v>
      </c>
      <c r="AD57">
        <v>80</v>
      </c>
      <c r="AE57">
        <v>35</v>
      </c>
      <c r="AF57">
        <v>35</v>
      </c>
      <c r="AG57">
        <v>45</v>
      </c>
      <c r="AH57">
        <v>70</v>
      </c>
      <c r="AI57">
        <v>15</v>
      </c>
      <c r="AJ57">
        <v>1</v>
      </c>
      <c r="AL57" s="35"/>
      <c r="AO57" s="3" t="str">
        <f t="shared" si="15"/>
        <v>Mankey DB</v>
      </c>
      <c r="BA57">
        <v>925</v>
      </c>
      <c r="BB57" t="str">
        <f t="shared" si="17"/>
        <v>Maushold</v>
      </c>
      <c r="BD57">
        <v>394</v>
      </c>
      <c r="BE57" t="str">
        <f t="shared" si="16"/>
        <v>Prinplup</v>
      </c>
      <c r="BP57">
        <v>84</v>
      </c>
      <c r="BQ57" t="s">
        <v>135</v>
      </c>
    </row>
    <row r="58" spans="1:69" x14ac:dyDescent="0.25">
      <c r="Z58">
        <v>57</v>
      </c>
      <c r="AA58" t="s">
        <v>108</v>
      </c>
      <c r="AB58" s="3" t="str">
        <f t="shared" si="14"/>
        <v>https://pokemondb.net/pokedex/Primeape</v>
      </c>
      <c r="AC58">
        <v>65</v>
      </c>
      <c r="AD58">
        <v>105</v>
      </c>
      <c r="AE58">
        <v>60</v>
      </c>
      <c r="AF58">
        <v>60</v>
      </c>
      <c r="AG58">
        <v>70</v>
      </c>
      <c r="AH58">
        <v>95</v>
      </c>
      <c r="AI58">
        <v>25</v>
      </c>
      <c r="AJ58">
        <v>28</v>
      </c>
      <c r="AL58" s="35"/>
      <c r="AO58" s="3" t="str">
        <f t="shared" si="15"/>
        <v>Primeape DB</v>
      </c>
      <c r="BA58">
        <v>1012</v>
      </c>
      <c r="BB58" t="str">
        <f t="shared" si="17"/>
        <v>Poltchageist</v>
      </c>
      <c r="BD58">
        <v>395</v>
      </c>
      <c r="BE58" t="str">
        <f t="shared" si="16"/>
        <v>Empoleon</v>
      </c>
      <c r="BP58">
        <v>85</v>
      </c>
      <c r="BQ58" t="s">
        <v>136</v>
      </c>
    </row>
    <row r="59" spans="1:69" x14ac:dyDescent="0.25">
      <c r="Z59">
        <v>58</v>
      </c>
      <c r="AA59" t="s">
        <v>109</v>
      </c>
      <c r="AB59" s="3" t="str">
        <f t="shared" si="14"/>
        <v>https://pokemondb.net/pokedex/Growlithe</v>
      </c>
      <c r="AC59">
        <v>55</v>
      </c>
      <c r="AD59">
        <v>70</v>
      </c>
      <c r="AE59">
        <v>45</v>
      </c>
      <c r="AF59">
        <v>70</v>
      </c>
      <c r="AG59">
        <v>50</v>
      </c>
      <c r="AH59">
        <v>60</v>
      </c>
      <c r="AI59">
        <v>5</v>
      </c>
      <c r="AJ59">
        <v>1</v>
      </c>
      <c r="AL59" s="35"/>
      <c r="AO59" s="3" t="str">
        <f t="shared" si="15"/>
        <v>Growlithe DB</v>
      </c>
      <c r="BA59">
        <v>1013</v>
      </c>
      <c r="BB59" t="str">
        <f t="shared" si="17"/>
        <v>Sinistcha</v>
      </c>
      <c r="BD59">
        <v>408</v>
      </c>
      <c r="BE59" t="str">
        <f t="shared" si="16"/>
        <v>Cranidos</v>
      </c>
      <c r="BP59">
        <v>86</v>
      </c>
      <c r="BQ59" t="s">
        <v>137</v>
      </c>
    </row>
    <row r="60" spans="1:69" x14ac:dyDescent="0.25">
      <c r="Z60">
        <v>59</v>
      </c>
      <c r="AA60" t="s">
        <v>110</v>
      </c>
      <c r="AB60" s="3" t="str">
        <f t="shared" si="14"/>
        <v>https://pokemondb.net/pokedex/Arcanine</v>
      </c>
      <c r="AC60">
        <v>90</v>
      </c>
      <c r="AD60">
        <v>110</v>
      </c>
      <c r="AE60">
        <v>80</v>
      </c>
      <c r="AF60">
        <v>100</v>
      </c>
      <c r="AG60">
        <v>80</v>
      </c>
      <c r="AH60">
        <v>95</v>
      </c>
      <c r="AI60">
        <v>28</v>
      </c>
      <c r="AJ60">
        <v>1</v>
      </c>
      <c r="AL60" s="35"/>
      <c r="AO60" s="3" t="str">
        <f t="shared" si="15"/>
        <v>Arcanine DB</v>
      </c>
      <c r="BA60">
        <v>880</v>
      </c>
      <c r="BB60" t="str">
        <f t="shared" si="17"/>
        <v>Dracozolt</v>
      </c>
      <c r="BD60">
        <v>409</v>
      </c>
      <c r="BE60" t="str">
        <f t="shared" si="16"/>
        <v>Rampardos</v>
      </c>
      <c r="BP60">
        <v>87</v>
      </c>
      <c r="BQ60" t="s">
        <v>138</v>
      </c>
    </row>
    <row r="61" spans="1:69" x14ac:dyDescent="0.25">
      <c r="Z61">
        <v>60</v>
      </c>
      <c r="AA61" t="s">
        <v>111</v>
      </c>
      <c r="AB61" s="3" t="str">
        <f t="shared" si="14"/>
        <v>https://pokemondb.net/pokedex/Poliwag</v>
      </c>
      <c r="AC61">
        <v>40</v>
      </c>
      <c r="AD61">
        <v>50</v>
      </c>
      <c r="AE61">
        <v>40</v>
      </c>
      <c r="AF61">
        <v>40</v>
      </c>
      <c r="AG61">
        <v>40</v>
      </c>
      <c r="AH61">
        <v>90</v>
      </c>
      <c r="AI61">
        <v>3</v>
      </c>
      <c r="AJ61">
        <v>1</v>
      </c>
      <c r="AL61" s="35"/>
      <c r="AO61" s="3" t="str">
        <f t="shared" si="15"/>
        <v>Poliwag DB</v>
      </c>
      <c r="BA61">
        <v>881</v>
      </c>
      <c r="BB61" t="str">
        <f t="shared" si="17"/>
        <v>Arctozolt</v>
      </c>
      <c r="BD61">
        <v>410</v>
      </c>
      <c r="BE61" t="str">
        <f t="shared" si="16"/>
        <v>Shieldon</v>
      </c>
      <c r="BP61">
        <v>88</v>
      </c>
      <c r="BQ61" t="s">
        <v>139</v>
      </c>
    </row>
    <row r="62" spans="1:69" x14ac:dyDescent="0.25">
      <c r="Z62">
        <v>61</v>
      </c>
      <c r="AA62" t="s">
        <v>112</v>
      </c>
      <c r="AB62" s="3" t="str">
        <f t="shared" si="14"/>
        <v>https://pokemondb.net/pokedex/Poliwhirl</v>
      </c>
      <c r="AC62">
        <v>65</v>
      </c>
      <c r="AD62">
        <v>65</v>
      </c>
      <c r="AE62">
        <v>65</v>
      </c>
      <c r="AF62">
        <v>50</v>
      </c>
      <c r="AG62">
        <v>50</v>
      </c>
      <c r="AH62">
        <v>90</v>
      </c>
      <c r="AI62">
        <v>15</v>
      </c>
      <c r="AJ62">
        <v>25</v>
      </c>
      <c r="AL62" s="35"/>
      <c r="AO62" s="3" t="str">
        <f t="shared" si="15"/>
        <v>Poliwhirl DB</v>
      </c>
      <c r="BA62">
        <v>882</v>
      </c>
      <c r="BB62" t="str">
        <f t="shared" si="17"/>
        <v>Dracovish</v>
      </c>
      <c r="BD62">
        <v>411</v>
      </c>
      <c r="BE62" t="str">
        <f t="shared" si="16"/>
        <v>Bastiodon</v>
      </c>
      <c r="BP62">
        <v>89</v>
      </c>
      <c r="BQ62" t="s">
        <v>140</v>
      </c>
    </row>
    <row r="63" spans="1:69" x14ac:dyDescent="0.25">
      <c r="Z63">
        <v>62</v>
      </c>
      <c r="AA63" t="s">
        <v>113</v>
      </c>
      <c r="AB63" s="3" t="str">
        <f t="shared" si="14"/>
        <v>https://pokemondb.net/pokedex/Poliwrath</v>
      </c>
      <c r="AC63">
        <v>90</v>
      </c>
      <c r="AD63">
        <v>95</v>
      </c>
      <c r="AE63">
        <v>95</v>
      </c>
      <c r="AF63">
        <v>70</v>
      </c>
      <c r="AG63">
        <v>90</v>
      </c>
      <c r="AH63">
        <v>70</v>
      </c>
      <c r="AI63">
        <v>26</v>
      </c>
      <c r="AJ63">
        <v>25</v>
      </c>
      <c r="AL63" s="35"/>
      <c r="AO63" s="3" t="str">
        <f t="shared" si="15"/>
        <v>Poliwrath DB</v>
      </c>
      <c r="BA63">
        <v>883</v>
      </c>
      <c r="BB63" t="str">
        <f t="shared" si="17"/>
        <v>Arctovish</v>
      </c>
      <c r="BD63">
        <v>415</v>
      </c>
      <c r="BE63" t="str">
        <f t="shared" si="16"/>
        <v>Combee</v>
      </c>
      <c r="BP63">
        <v>90</v>
      </c>
      <c r="BQ63" t="s">
        <v>141</v>
      </c>
    </row>
    <row r="64" spans="1:69" x14ac:dyDescent="0.25">
      <c r="Z64">
        <v>63</v>
      </c>
      <c r="AA64" t="s">
        <v>114</v>
      </c>
      <c r="AB64" s="3" t="str">
        <f t="shared" si="14"/>
        <v>https://pokemondb.net/pokedex/Abra</v>
      </c>
      <c r="AC64">
        <v>25</v>
      </c>
      <c r="AD64">
        <v>20</v>
      </c>
      <c r="AE64">
        <v>15</v>
      </c>
      <c r="AF64">
        <v>105</v>
      </c>
      <c r="AG64">
        <v>55</v>
      </c>
      <c r="AH64">
        <v>90</v>
      </c>
      <c r="AI64">
        <v>15</v>
      </c>
      <c r="AJ64">
        <v>1</v>
      </c>
      <c r="AK64" s="35" t="s">
        <v>1429</v>
      </c>
      <c r="AL64" s="35"/>
      <c r="AO64" s="3" t="str">
        <f t="shared" si="15"/>
        <v>Abra DB</v>
      </c>
      <c r="BA64">
        <v>1020</v>
      </c>
      <c r="BB64" t="s">
        <v>1071</v>
      </c>
      <c r="BD64">
        <v>447</v>
      </c>
      <c r="BE64" t="str">
        <f t="shared" si="16"/>
        <v>Riolu</v>
      </c>
      <c r="BP64">
        <v>91</v>
      </c>
      <c r="BQ64" t="s">
        <v>142</v>
      </c>
    </row>
    <row r="65" spans="26:69" x14ac:dyDescent="0.25">
      <c r="Z65">
        <v>64</v>
      </c>
      <c r="AA65" t="s">
        <v>115</v>
      </c>
      <c r="AB65" s="3" t="str">
        <f t="shared" si="14"/>
        <v>https://pokemondb.net/pokedex/Kadabra</v>
      </c>
      <c r="AC65">
        <v>40</v>
      </c>
      <c r="AD65">
        <v>35</v>
      </c>
      <c r="AE65">
        <v>30</v>
      </c>
      <c r="AF65">
        <v>120</v>
      </c>
      <c r="AG65">
        <v>70</v>
      </c>
      <c r="AH65">
        <v>105</v>
      </c>
      <c r="AI65">
        <v>20</v>
      </c>
      <c r="AJ65">
        <v>16</v>
      </c>
      <c r="AL65" s="35"/>
      <c r="AO65" s="3" t="str">
        <f t="shared" si="15"/>
        <v>Kadabra DB</v>
      </c>
      <c r="BA65">
        <v>1021</v>
      </c>
      <c r="BB65" t="s">
        <v>1072</v>
      </c>
      <c r="BD65">
        <v>448</v>
      </c>
      <c r="BE65" t="str">
        <f t="shared" si="16"/>
        <v>Lucario</v>
      </c>
      <c r="BP65">
        <v>92</v>
      </c>
      <c r="BQ65" t="s">
        <v>143</v>
      </c>
    </row>
    <row r="66" spans="26:69" x14ac:dyDescent="0.25">
      <c r="Z66">
        <v>65</v>
      </c>
      <c r="AA66" t="s">
        <v>116</v>
      </c>
      <c r="AB66" s="3" t="str">
        <f t="shared" ref="AB66:AB129" si="18">CONCATENATE($P$4,AA66)</f>
        <v>https://pokemondb.net/pokedex/Alakazam</v>
      </c>
      <c r="AC66">
        <v>55</v>
      </c>
      <c r="AD66">
        <v>50</v>
      </c>
      <c r="AE66">
        <v>45</v>
      </c>
      <c r="AF66">
        <v>135</v>
      </c>
      <c r="AG66">
        <v>95</v>
      </c>
      <c r="AH66">
        <v>120</v>
      </c>
      <c r="AI66">
        <v>28</v>
      </c>
      <c r="AJ66">
        <v>16</v>
      </c>
      <c r="AL66" s="35"/>
      <c r="AO66" s="3" t="str">
        <f t="shared" ref="AO66:AO97" si="19">HYPERLINK(AB66,AA66&amp;" DB")</f>
        <v>Alakazam DB</v>
      </c>
      <c r="BA66">
        <v>1022</v>
      </c>
      <c r="BB66" t="s">
        <v>1073</v>
      </c>
      <c r="BD66">
        <v>468</v>
      </c>
      <c r="BE66" t="str">
        <f t="shared" si="16"/>
        <v>Togekiss</v>
      </c>
      <c r="BP66">
        <v>93</v>
      </c>
      <c r="BQ66" t="s">
        <v>144</v>
      </c>
    </row>
    <row r="67" spans="26:69" x14ac:dyDescent="0.25">
      <c r="Z67">
        <v>66</v>
      </c>
      <c r="AA67" t="s">
        <v>117</v>
      </c>
      <c r="AB67" s="3" t="str">
        <f t="shared" si="18"/>
        <v>https://pokemondb.net/pokedex/Machop</v>
      </c>
      <c r="AC67">
        <v>70</v>
      </c>
      <c r="AD67">
        <v>80</v>
      </c>
      <c r="AE67">
        <v>50</v>
      </c>
      <c r="AF67">
        <v>35</v>
      </c>
      <c r="AG67">
        <v>35</v>
      </c>
      <c r="AH67">
        <v>35</v>
      </c>
      <c r="AI67">
        <v>8</v>
      </c>
      <c r="AJ67">
        <v>1</v>
      </c>
      <c r="AK67" s="35" t="s">
        <v>1460</v>
      </c>
      <c r="AL67" s="35"/>
      <c r="AO67" s="3" t="str">
        <f t="shared" si="19"/>
        <v>Machop DB</v>
      </c>
      <c r="BA67">
        <v>1023</v>
      </c>
      <c r="BB67" t="s">
        <v>1074</v>
      </c>
      <c r="BD67">
        <v>470</v>
      </c>
      <c r="BE67" t="str">
        <f t="shared" si="16"/>
        <v>Leafeon</v>
      </c>
      <c r="BP67">
        <v>94</v>
      </c>
      <c r="BQ67" t="s">
        <v>145</v>
      </c>
    </row>
    <row r="68" spans="26:69" x14ac:dyDescent="0.25">
      <c r="Z68">
        <v>67</v>
      </c>
      <c r="AA68" t="s">
        <v>118</v>
      </c>
      <c r="AB68" s="3" t="str">
        <f t="shared" si="18"/>
        <v>https://pokemondb.net/pokedex/Machoke</v>
      </c>
      <c r="AC68">
        <v>80</v>
      </c>
      <c r="AD68">
        <v>100</v>
      </c>
      <c r="AE68">
        <v>70</v>
      </c>
      <c r="AF68">
        <v>50</v>
      </c>
      <c r="AG68">
        <v>60</v>
      </c>
      <c r="AH68">
        <v>45</v>
      </c>
      <c r="AI68">
        <v>20</v>
      </c>
      <c r="AJ68">
        <v>28</v>
      </c>
      <c r="AL68" s="35"/>
      <c r="AO68" s="3" t="str">
        <f t="shared" si="19"/>
        <v>Machoke DB</v>
      </c>
      <c r="BA68">
        <v>1024</v>
      </c>
      <c r="BB68" t="s">
        <v>1075</v>
      </c>
      <c r="BD68">
        <v>471</v>
      </c>
      <c r="BE68" t="str">
        <f t="shared" ref="BE68:BE99" si="20">VLOOKUP(BD68,$Z$2:$AA$1025,2)</f>
        <v>Glaceon</v>
      </c>
      <c r="BP68">
        <v>95</v>
      </c>
      <c r="BQ68" t="s">
        <v>146</v>
      </c>
    </row>
    <row r="69" spans="26:69" x14ac:dyDescent="0.25">
      <c r="Z69">
        <v>68</v>
      </c>
      <c r="AA69" t="s">
        <v>119</v>
      </c>
      <c r="AB69" s="3" t="str">
        <f t="shared" si="18"/>
        <v>https://pokemondb.net/pokedex/Machamp</v>
      </c>
      <c r="AC69">
        <v>90</v>
      </c>
      <c r="AD69">
        <v>130</v>
      </c>
      <c r="AE69">
        <v>80</v>
      </c>
      <c r="AF69">
        <v>65</v>
      </c>
      <c r="AG69">
        <v>85</v>
      </c>
      <c r="AH69">
        <v>55</v>
      </c>
      <c r="AI69">
        <v>30</v>
      </c>
      <c r="AJ69">
        <v>28</v>
      </c>
      <c r="AL69" s="35"/>
      <c r="AO69" s="3" t="str">
        <f t="shared" si="19"/>
        <v>Machamp DB</v>
      </c>
      <c r="BA69">
        <v>999</v>
      </c>
      <c r="BB69" t="s">
        <v>1050</v>
      </c>
      <c r="BD69">
        <v>495</v>
      </c>
      <c r="BE69" t="str">
        <f t="shared" si="20"/>
        <v>Snivy</v>
      </c>
      <c r="BP69">
        <v>96</v>
      </c>
      <c r="BQ69" t="s">
        <v>147</v>
      </c>
    </row>
    <row r="70" spans="26:69" x14ac:dyDescent="0.25">
      <c r="Z70">
        <v>69</v>
      </c>
      <c r="AA70" t="s">
        <v>120</v>
      </c>
      <c r="AB70" s="3" t="str">
        <f t="shared" si="18"/>
        <v>https://pokemondb.net/pokedex/Bellsprout</v>
      </c>
      <c r="AC70">
        <v>50</v>
      </c>
      <c r="AD70">
        <v>75</v>
      </c>
      <c r="AE70">
        <v>35</v>
      </c>
      <c r="AF70">
        <v>70</v>
      </c>
      <c r="AG70">
        <v>30</v>
      </c>
      <c r="AH70">
        <v>40</v>
      </c>
      <c r="AI70">
        <v>5</v>
      </c>
      <c r="AJ70">
        <v>1</v>
      </c>
      <c r="AL70" s="35"/>
      <c r="AO70" s="3" t="str">
        <f t="shared" si="19"/>
        <v>Bellsprout DB</v>
      </c>
      <c r="BA70">
        <v>1000</v>
      </c>
      <c r="BB70" t="s">
        <v>1051</v>
      </c>
      <c r="BD70">
        <v>496</v>
      </c>
      <c r="BE70" t="str">
        <f t="shared" si="20"/>
        <v>Servine</v>
      </c>
      <c r="BP70">
        <v>97</v>
      </c>
      <c r="BQ70" t="s">
        <v>148</v>
      </c>
    </row>
    <row r="71" spans="26:69" x14ac:dyDescent="0.25">
      <c r="Z71">
        <v>70</v>
      </c>
      <c r="AA71" t="s">
        <v>121</v>
      </c>
      <c r="AB71" s="3" t="str">
        <f t="shared" si="18"/>
        <v>https://pokemondb.net/pokedex/Weepinbell</v>
      </c>
      <c r="AC71">
        <v>65</v>
      </c>
      <c r="AD71">
        <v>90</v>
      </c>
      <c r="AE71">
        <v>50</v>
      </c>
      <c r="AF71">
        <v>85</v>
      </c>
      <c r="AG71">
        <v>45</v>
      </c>
      <c r="AH71">
        <v>55</v>
      </c>
      <c r="AI71">
        <v>15</v>
      </c>
      <c r="AJ71">
        <v>21</v>
      </c>
      <c r="AL71" s="35"/>
      <c r="AO71" s="3" t="str">
        <f t="shared" si="19"/>
        <v>Weepinbell DB</v>
      </c>
      <c r="BA71">
        <v>1001</v>
      </c>
      <c r="BB71" t="s">
        <v>1052</v>
      </c>
      <c r="BD71">
        <v>497</v>
      </c>
      <c r="BE71" t="str">
        <f t="shared" si="20"/>
        <v>Serperior</v>
      </c>
      <c r="BP71">
        <v>98</v>
      </c>
      <c r="BQ71" t="s">
        <v>149</v>
      </c>
    </row>
    <row r="72" spans="26:69" x14ac:dyDescent="0.25">
      <c r="Z72">
        <v>71</v>
      </c>
      <c r="AA72" t="s">
        <v>122</v>
      </c>
      <c r="AB72" s="3" t="str">
        <f t="shared" si="18"/>
        <v>https://pokemondb.net/pokedex/Victreebel</v>
      </c>
      <c r="AC72">
        <v>80</v>
      </c>
      <c r="AD72">
        <v>105</v>
      </c>
      <c r="AE72">
        <v>65</v>
      </c>
      <c r="AF72">
        <v>100</v>
      </c>
      <c r="AG72">
        <v>70</v>
      </c>
      <c r="AH72">
        <v>70</v>
      </c>
      <c r="AI72">
        <v>30</v>
      </c>
      <c r="AJ72">
        <v>21</v>
      </c>
      <c r="AL72" s="35"/>
      <c r="AO72" s="3" t="str">
        <f t="shared" si="19"/>
        <v>Victreebel DB</v>
      </c>
      <c r="BA72">
        <v>1002</v>
      </c>
      <c r="BB72" t="s">
        <v>1053</v>
      </c>
      <c r="BD72">
        <v>498</v>
      </c>
      <c r="BE72" t="str">
        <f t="shared" si="20"/>
        <v>Tepig</v>
      </c>
      <c r="BP72">
        <v>99</v>
      </c>
      <c r="BQ72" t="s">
        <v>150</v>
      </c>
    </row>
    <row r="73" spans="26:69" x14ac:dyDescent="0.25">
      <c r="Z73">
        <v>72</v>
      </c>
      <c r="AA73" t="s">
        <v>123</v>
      </c>
      <c r="AB73" s="3" t="str">
        <f t="shared" si="18"/>
        <v>https://pokemondb.net/pokedex/Tentacool</v>
      </c>
      <c r="AC73">
        <v>40</v>
      </c>
      <c r="AD73">
        <v>40</v>
      </c>
      <c r="AE73">
        <v>35</v>
      </c>
      <c r="AF73">
        <v>50</v>
      </c>
      <c r="AG73">
        <v>100</v>
      </c>
      <c r="AH73">
        <v>70</v>
      </c>
      <c r="AI73">
        <v>5</v>
      </c>
      <c r="AJ73">
        <v>1</v>
      </c>
      <c r="AL73" s="35"/>
      <c r="AO73" s="3" t="str">
        <f t="shared" si="19"/>
        <v>Tentacool DB</v>
      </c>
      <c r="BA73">
        <v>1003</v>
      </c>
      <c r="BB73" t="s">
        <v>1054</v>
      </c>
      <c r="BD73">
        <v>499</v>
      </c>
      <c r="BE73" t="str">
        <f t="shared" si="20"/>
        <v>Pignite</v>
      </c>
      <c r="BP73">
        <v>102</v>
      </c>
      <c r="BQ73" t="s">
        <v>153</v>
      </c>
    </row>
    <row r="74" spans="26:69" x14ac:dyDescent="0.25">
      <c r="Z74">
        <v>73</v>
      </c>
      <c r="AA74" t="s">
        <v>124</v>
      </c>
      <c r="AB74" s="3" t="str">
        <f t="shared" si="18"/>
        <v>https://pokemondb.net/pokedex/Tentacruel</v>
      </c>
      <c r="AC74">
        <v>80</v>
      </c>
      <c r="AD74">
        <v>70</v>
      </c>
      <c r="AE74">
        <v>65</v>
      </c>
      <c r="AF74">
        <v>80</v>
      </c>
      <c r="AG74">
        <v>120</v>
      </c>
      <c r="AH74">
        <v>100</v>
      </c>
      <c r="AI74">
        <v>28</v>
      </c>
      <c r="AJ74">
        <v>30</v>
      </c>
      <c r="AL74" s="35"/>
      <c r="AO74" s="3" t="str">
        <f t="shared" si="19"/>
        <v>Tentacruel DB</v>
      </c>
      <c r="BA74">
        <v>1004</v>
      </c>
      <c r="BB74" t="s">
        <v>1055</v>
      </c>
      <c r="BD74">
        <v>500</v>
      </c>
      <c r="BE74" t="str">
        <f t="shared" si="20"/>
        <v>Emboar</v>
      </c>
      <c r="BP74">
        <v>103</v>
      </c>
      <c r="BQ74" t="s">
        <v>154</v>
      </c>
    </row>
    <row r="75" spans="26:69" x14ac:dyDescent="0.25">
      <c r="Z75">
        <v>74</v>
      </c>
      <c r="AA75" t="s">
        <v>125</v>
      </c>
      <c r="AB75" s="3" t="str">
        <f t="shared" si="18"/>
        <v>https://pokemondb.net/pokedex/Geodude</v>
      </c>
      <c r="AC75">
        <v>40</v>
      </c>
      <c r="AD75">
        <v>80</v>
      </c>
      <c r="AE75">
        <v>100</v>
      </c>
      <c r="AF75">
        <v>30</v>
      </c>
      <c r="AG75">
        <v>30</v>
      </c>
      <c r="AH75">
        <v>20</v>
      </c>
      <c r="AI75">
        <v>5</v>
      </c>
      <c r="AJ75">
        <v>1</v>
      </c>
      <c r="AL75" s="35"/>
      <c r="AO75" s="3" t="str">
        <f t="shared" si="19"/>
        <v>Geodude DB</v>
      </c>
      <c r="BA75">
        <v>1005</v>
      </c>
      <c r="BB75" t="s">
        <v>1056</v>
      </c>
      <c r="BD75">
        <v>501</v>
      </c>
      <c r="BE75" t="str">
        <f t="shared" si="20"/>
        <v>Oshawott</v>
      </c>
      <c r="BP75">
        <v>104</v>
      </c>
      <c r="BQ75" t="s">
        <v>155</v>
      </c>
    </row>
    <row r="76" spans="26:69" x14ac:dyDescent="0.25">
      <c r="Z76">
        <v>75</v>
      </c>
      <c r="AA76" t="s">
        <v>126</v>
      </c>
      <c r="AB76" s="3" t="str">
        <f t="shared" si="18"/>
        <v>https://pokemondb.net/pokedex/Graveler</v>
      </c>
      <c r="AC76">
        <v>55</v>
      </c>
      <c r="AD76">
        <v>95</v>
      </c>
      <c r="AE76">
        <v>115</v>
      </c>
      <c r="AF76">
        <v>45</v>
      </c>
      <c r="AG76">
        <v>45</v>
      </c>
      <c r="AH76">
        <v>35</v>
      </c>
      <c r="AI76">
        <v>18</v>
      </c>
      <c r="AJ76">
        <v>25</v>
      </c>
      <c r="AL76" s="35"/>
      <c r="AO76" s="3" t="str">
        <f t="shared" si="19"/>
        <v>Graveler DB</v>
      </c>
      <c r="BA76">
        <v>1006</v>
      </c>
      <c r="BB76" t="s">
        <v>1057</v>
      </c>
      <c r="BD76">
        <v>502</v>
      </c>
      <c r="BE76" t="str">
        <f t="shared" si="20"/>
        <v>Dewott</v>
      </c>
      <c r="BP76">
        <v>105</v>
      </c>
      <c r="BQ76" t="s">
        <v>156</v>
      </c>
    </row>
    <row r="77" spans="26:69" x14ac:dyDescent="0.25">
      <c r="Z77">
        <v>76</v>
      </c>
      <c r="AA77" t="s">
        <v>127</v>
      </c>
      <c r="AB77" s="3" t="str">
        <f t="shared" si="18"/>
        <v>https://pokemondb.net/pokedex/Golem</v>
      </c>
      <c r="AC77">
        <v>80</v>
      </c>
      <c r="AD77">
        <v>120</v>
      </c>
      <c r="AE77">
        <v>130</v>
      </c>
      <c r="AF77">
        <v>55</v>
      </c>
      <c r="AG77">
        <v>65</v>
      </c>
      <c r="AH77">
        <v>45</v>
      </c>
      <c r="AI77">
        <v>30</v>
      </c>
      <c r="AJ77">
        <v>25</v>
      </c>
      <c r="AL77" s="35"/>
      <c r="AO77" s="3" t="str">
        <f t="shared" si="19"/>
        <v>Golem DB</v>
      </c>
      <c r="BA77">
        <v>1007</v>
      </c>
      <c r="BB77" t="s">
        <v>1058</v>
      </c>
      <c r="BD77">
        <v>503</v>
      </c>
      <c r="BE77" t="str">
        <f t="shared" si="20"/>
        <v>Samurott</v>
      </c>
      <c r="BP77">
        <v>108</v>
      </c>
      <c r="BQ77" t="s">
        <v>159</v>
      </c>
    </row>
    <row r="78" spans="26:69" x14ac:dyDescent="0.25">
      <c r="Z78">
        <v>77</v>
      </c>
      <c r="AA78" t="s">
        <v>128</v>
      </c>
      <c r="AB78" s="3" t="str">
        <f t="shared" si="18"/>
        <v>https://pokemondb.net/pokedex/Ponyta</v>
      </c>
      <c r="AC78">
        <v>50</v>
      </c>
      <c r="AD78">
        <v>85</v>
      </c>
      <c r="AE78">
        <v>55</v>
      </c>
      <c r="AF78">
        <v>65</v>
      </c>
      <c r="AG78">
        <v>65</v>
      </c>
      <c r="AH78">
        <v>90</v>
      </c>
      <c r="AI78">
        <v>5</v>
      </c>
      <c r="AJ78">
        <v>1</v>
      </c>
      <c r="AL78" s="35"/>
      <c r="AO78" s="3" t="str">
        <f t="shared" si="19"/>
        <v>Ponyta DB</v>
      </c>
      <c r="BA78">
        <v>1008</v>
      </c>
      <c r="BB78" t="s">
        <v>1059</v>
      </c>
      <c r="BD78">
        <v>511</v>
      </c>
      <c r="BE78" t="str">
        <f t="shared" si="20"/>
        <v>Pansage</v>
      </c>
      <c r="BP78">
        <v>109</v>
      </c>
      <c r="BQ78" t="s">
        <v>160</v>
      </c>
    </row>
    <row r="79" spans="26:69" x14ac:dyDescent="0.25">
      <c r="Z79">
        <v>78</v>
      </c>
      <c r="AA79" t="s">
        <v>129</v>
      </c>
      <c r="AB79" s="3" t="str">
        <f t="shared" si="18"/>
        <v>https://pokemondb.net/pokedex/Rapidash</v>
      </c>
      <c r="AC79">
        <v>65</v>
      </c>
      <c r="AD79">
        <v>100</v>
      </c>
      <c r="AE79">
        <v>70</v>
      </c>
      <c r="AF79">
        <v>80</v>
      </c>
      <c r="AG79">
        <v>80</v>
      </c>
      <c r="AH79">
        <v>105</v>
      </c>
      <c r="AI79">
        <v>26</v>
      </c>
      <c r="AJ79">
        <v>40</v>
      </c>
      <c r="AL79" s="35"/>
      <c r="AO79" s="3" t="str">
        <f t="shared" si="19"/>
        <v>Rapidash DB</v>
      </c>
      <c r="BA79">
        <v>1009</v>
      </c>
      <c r="BB79" t="s">
        <v>1060</v>
      </c>
      <c r="BD79">
        <v>512</v>
      </c>
      <c r="BE79" t="str">
        <f t="shared" si="20"/>
        <v>Simisage</v>
      </c>
      <c r="BP79">
        <v>110</v>
      </c>
      <c r="BQ79" t="s">
        <v>161</v>
      </c>
    </row>
    <row r="80" spans="26:69" x14ac:dyDescent="0.25">
      <c r="Z80">
        <v>79</v>
      </c>
      <c r="AA80" t="s">
        <v>130</v>
      </c>
      <c r="AB80" s="3" t="str">
        <f t="shared" si="18"/>
        <v>https://pokemondb.net/pokedex/Slowpoke</v>
      </c>
      <c r="AC80">
        <v>90</v>
      </c>
      <c r="AD80">
        <v>65</v>
      </c>
      <c r="AE80">
        <v>65</v>
      </c>
      <c r="AF80">
        <v>40</v>
      </c>
      <c r="AG80">
        <v>40</v>
      </c>
      <c r="AH80">
        <v>15</v>
      </c>
      <c r="AI80">
        <v>12</v>
      </c>
      <c r="AJ80">
        <v>1</v>
      </c>
      <c r="AL80" s="35"/>
      <c r="AO80" s="3" t="str">
        <f t="shared" si="19"/>
        <v>Slowpoke DB</v>
      </c>
      <c r="BA80">
        <v>1010</v>
      </c>
      <c r="BB80" t="s">
        <v>1061</v>
      </c>
      <c r="BD80">
        <v>513</v>
      </c>
      <c r="BE80" t="str">
        <f t="shared" si="20"/>
        <v>Pansear</v>
      </c>
      <c r="BP80">
        <v>111</v>
      </c>
      <c r="BQ80" t="s">
        <v>162</v>
      </c>
    </row>
    <row r="81" spans="26:69" x14ac:dyDescent="0.25">
      <c r="Z81">
        <v>80</v>
      </c>
      <c r="AA81" t="s">
        <v>131</v>
      </c>
      <c r="AB81" s="3" t="str">
        <f t="shared" si="18"/>
        <v>https://pokemondb.net/pokedex/Slowbro</v>
      </c>
      <c r="AC81">
        <v>95</v>
      </c>
      <c r="AD81">
        <v>75</v>
      </c>
      <c r="AE81">
        <v>110</v>
      </c>
      <c r="AF81">
        <v>100</v>
      </c>
      <c r="AG81">
        <v>80</v>
      </c>
      <c r="AH81">
        <v>30</v>
      </c>
      <c r="AI81">
        <v>20</v>
      </c>
      <c r="AJ81">
        <v>37</v>
      </c>
      <c r="AL81" s="35"/>
      <c r="AO81" s="3" t="str">
        <f t="shared" si="19"/>
        <v>Slowbro DB</v>
      </c>
      <c r="BA81">
        <v>984</v>
      </c>
      <c r="BB81" t="s">
        <v>1035</v>
      </c>
      <c r="BD81">
        <v>514</v>
      </c>
      <c r="BE81" t="str">
        <f t="shared" si="20"/>
        <v>Simisear</v>
      </c>
      <c r="BP81">
        <v>112</v>
      </c>
      <c r="BQ81" t="s">
        <v>163</v>
      </c>
    </row>
    <row r="82" spans="26:69" x14ac:dyDescent="0.25">
      <c r="Z82">
        <v>81</v>
      </c>
      <c r="AA82" t="s">
        <v>132</v>
      </c>
      <c r="AB82" s="3" t="str">
        <f t="shared" si="18"/>
        <v>https://pokemondb.net/pokedex/Magnemite</v>
      </c>
      <c r="AC82">
        <v>25</v>
      </c>
      <c r="AD82">
        <v>35</v>
      </c>
      <c r="AE82">
        <v>70</v>
      </c>
      <c r="AF82">
        <v>95</v>
      </c>
      <c r="AG82">
        <v>55</v>
      </c>
      <c r="AH82">
        <v>45</v>
      </c>
      <c r="AI82">
        <v>5</v>
      </c>
      <c r="AJ82">
        <v>1</v>
      </c>
      <c r="AL82" s="35"/>
      <c r="AO82" s="3" t="str">
        <f t="shared" si="19"/>
        <v>Magnemite DB</v>
      </c>
      <c r="BA82">
        <v>985</v>
      </c>
      <c r="BB82" t="s">
        <v>1036</v>
      </c>
      <c r="BD82">
        <v>515</v>
      </c>
      <c r="BE82" t="str">
        <f t="shared" si="20"/>
        <v>Panpour</v>
      </c>
      <c r="BP82">
        <v>114</v>
      </c>
      <c r="BQ82" t="s">
        <v>165</v>
      </c>
    </row>
    <row r="83" spans="26:69" x14ac:dyDescent="0.25">
      <c r="Z83">
        <v>82</v>
      </c>
      <c r="AA83" t="s">
        <v>133</v>
      </c>
      <c r="AB83" s="3" t="str">
        <f t="shared" si="18"/>
        <v>https://pokemondb.net/pokedex/Magneton</v>
      </c>
      <c r="AC83">
        <v>50</v>
      </c>
      <c r="AD83">
        <v>60</v>
      </c>
      <c r="AE83">
        <v>95</v>
      </c>
      <c r="AF83">
        <v>120</v>
      </c>
      <c r="AG83">
        <v>70</v>
      </c>
      <c r="AH83">
        <v>70</v>
      </c>
      <c r="AI83">
        <v>22</v>
      </c>
      <c r="AJ83">
        <v>30</v>
      </c>
      <c r="AL83" s="35"/>
      <c r="AO83" s="3" t="str">
        <f t="shared" si="19"/>
        <v>Magneton DB</v>
      </c>
      <c r="BA83">
        <v>986</v>
      </c>
      <c r="BB83" t="s">
        <v>1037</v>
      </c>
      <c r="BD83">
        <v>516</v>
      </c>
      <c r="BE83" t="str">
        <f t="shared" si="20"/>
        <v>Simipour</v>
      </c>
      <c r="BP83">
        <v>116</v>
      </c>
      <c r="BQ83" t="s">
        <v>167</v>
      </c>
    </row>
    <row r="84" spans="26:69" x14ac:dyDescent="0.25">
      <c r="Z84">
        <v>83</v>
      </c>
      <c r="AA84" t="s">
        <v>134</v>
      </c>
      <c r="AB84" s="3" t="str">
        <f t="shared" si="18"/>
        <v>https://pokemondb.net/pokedex/Farfetch'd</v>
      </c>
      <c r="AC84">
        <v>52</v>
      </c>
      <c r="AD84">
        <v>90</v>
      </c>
      <c r="AE84">
        <v>55</v>
      </c>
      <c r="AF84">
        <v>58</v>
      </c>
      <c r="AG84">
        <v>62</v>
      </c>
      <c r="AH84">
        <v>60</v>
      </c>
      <c r="AI84">
        <v>5</v>
      </c>
      <c r="AJ84">
        <v>1</v>
      </c>
      <c r="AK84" s="35" t="s">
        <v>1416</v>
      </c>
      <c r="AL84" s="35"/>
      <c r="AO84" s="3" t="str">
        <f t="shared" si="19"/>
        <v>Farfetch'd DB</v>
      </c>
      <c r="BA84">
        <v>987</v>
      </c>
      <c r="BB84" t="s">
        <v>1038</v>
      </c>
      <c r="BD84">
        <v>564</v>
      </c>
      <c r="BE84" t="str">
        <f t="shared" si="20"/>
        <v>Tirtouga</v>
      </c>
      <c r="BP84">
        <v>117</v>
      </c>
      <c r="BQ84" t="s">
        <v>168</v>
      </c>
    </row>
    <row r="85" spans="26:69" x14ac:dyDescent="0.25">
      <c r="Z85">
        <v>84</v>
      </c>
      <c r="AA85" t="s">
        <v>135</v>
      </c>
      <c r="AB85" s="3" t="str">
        <f t="shared" si="18"/>
        <v>https://pokemondb.net/pokedex/Doduo</v>
      </c>
      <c r="AC85">
        <v>35</v>
      </c>
      <c r="AD85">
        <v>85</v>
      </c>
      <c r="AE85">
        <v>45</v>
      </c>
      <c r="AF85">
        <v>35</v>
      </c>
      <c r="AG85">
        <v>35</v>
      </c>
      <c r="AH85">
        <v>75</v>
      </c>
      <c r="AI85">
        <v>5</v>
      </c>
      <c r="AJ85">
        <v>1</v>
      </c>
      <c r="AK85" s="35" t="s">
        <v>1430</v>
      </c>
      <c r="AL85" s="35"/>
      <c r="AO85" s="3" t="str">
        <f t="shared" si="19"/>
        <v>Doduo DB</v>
      </c>
      <c r="BA85">
        <v>988</v>
      </c>
      <c r="BB85" t="s">
        <v>1039</v>
      </c>
      <c r="BD85">
        <v>565</v>
      </c>
      <c r="BE85" t="str">
        <f t="shared" si="20"/>
        <v>Carracosta</v>
      </c>
      <c r="BP85">
        <v>118</v>
      </c>
      <c r="BQ85" t="s">
        <v>169</v>
      </c>
    </row>
    <row r="86" spans="26:69" x14ac:dyDescent="0.25">
      <c r="Z86">
        <v>85</v>
      </c>
      <c r="AA86" t="s">
        <v>136</v>
      </c>
      <c r="AB86" s="3" t="str">
        <f t="shared" si="18"/>
        <v>https://pokemondb.net/pokedex/Dodrio</v>
      </c>
      <c r="AC86">
        <v>60</v>
      </c>
      <c r="AD86">
        <v>110</v>
      </c>
      <c r="AE86">
        <v>70</v>
      </c>
      <c r="AF86">
        <v>60</v>
      </c>
      <c r="AG86">
        <v>60</v>
      </c>
      <c r="AH86">
        <v>110</v>
      </c>
      <c r="AI86">
        <v>18</v>
      </c>
      <c r="AJ86">
        <v>31</v>
      </c>
      <c r="AL86" s="35"/>
      <c r="AO86" s="3" t="str">
        <f t="shared" si="19"/>
        <v>Dodrio DB</v>
      </c>
      <c r="BA86">
        <v>989</v>
      </c>
      <c r="BB86" t="s">
        <v>1040</v>
      </c>
      <c r="BD86">
        <v>566</v>
      </c>
      <c r="BE86" t="str">
        <f t="shared" si="20"/>
        <v>Archen</v>
      </c>
      <c r="BP86">
        <v>119</v>
      </c>
      <c r="BQ86" t="s">
        <v>170</v>
      </c>
    </row>
    <row r="87" spans="26:69" x14ac:dyDescent="0.25">
      <c r="Z87">
        <v>86</v>
      </c>
      <c r="AA87" t="s">
        <v>137</v>
      </c>
      <c r="AB87" s="3" t="str">
        <f t="shared" si="18"/>
        <v>https://pokemondb.net/pokedex/Seel</v>
      </c>
      <c r="AC87">
        <v>65</v>
      </c>
      <c r="AD87">
        <v>45</v>
      </c>
      <c r="AE87">
        <v>55</v>
      </c>
      <c r="AF87">
        <v>45</v>
      </c>
      <c r="AG87">
        <v>70</v>
      </c>
      <c r="AH87">
        <v>45</v>
      </c>
      <c r="AI87">
        <v>5</v>
      </c>
      <c r="AJ87">
        <v>1</v>
      </c>
      <c r="AL87" s="35"/>
      <c r="AO87" s="3" t="str">
        <f t="shared" si="19"/>
        <v>Seel DB</v>
      </c>
      <c r="BA87">
        <v>990</v>
      </c>
      <c r="BB87" t="s">
        <v>1041</v>
      </c>
      <c r="BD87">
        <v>567</v>
      </c>
      <c r="BE87" t="str">
        <f t="shared" si="20"/>
        <v>Archeops</v>
      </c>
      <c r="BP87">
        <v>122</v>
      </c>
      <c r="BQ87" t="s">
        <v>173</v>
      </c>
    </row>
    <row r="88" spans="26:69" x14ac:dyDescent="0.25">
      <c r="Z88">
        <v>87</v>
      </c>
      <c r="AA88" t="s">
        <v>138</v>
      </c>
      <c r="AB88" s="3" t="str">
        <f t="shared" si="18"/>
        <v>https://pokemondb.net/pokedex/Dewgong</v>
      </c>
      <c r="AC88">
        <v>90</v>
      </c>
      <c r="AD88">
        <v>70</v>
      </c>
      <c r="AE88">
        <v>80</v>
      </c>
      <c r="AF88">
        <v>70</v>
      </c>
      <c r="AG88">
        <v>95</v>
      </c>
      <c r="AH88">
        <v>70</v>
      </c>
      <c r="AI88">
        <v>20</v>
      </c>
      <c r="AJ88">
        <v>34</v>
      </c>
      <c r="AL88" s="35"/>
      <c r="AO88" s="3" t="str">
        <f t="shared" si="19"/>
        <v>Dewgong DB</v>
      </c>
      <c r="BA88">
        <v>991</v>
      </c>
      <c r="BB88" t="s">
        <v>1042</v>
      </c>
      <c r="BD88">
        <v>570</v>
      </c>
      <c r="BE88" t="str">
        <f t="shared" si="20"/>
        <v>Zorua</v>
      </c>
      <c r="BP88">
        <v>123</v>
      </c>
      <c r="BQ88" t="s">
        <v>174</v>
      </c>
    </row>
    <row r="89" spans="26:69" x14ac:dyDescent="0.25">
      <c r="Z89">
        <v>88</v>
      </c>
      <c r="AA89" t="s">
        <v>139</v>
      </c>
      <c r="AB89" s="3" t="str">
        <f t="shared" si="18"/>
        <v>https://pokemondb.net/pokedex/Grimer</v>
      </c>
      <c r="AC89">
        <v>80</v>
      </c>
      <c r="AD89">
        <v>80</v>
      </c>
      <c r="AE89">
        <v>50</v>
      </c>
      <c r="AF89">
        <v>40</v>
      </c>
      <c r="AG89">
        <v>50</v>
      </c>
      <c r="AH89">
        <v>25</v>
      </c>
      <c r="AI89">
        <v>8</v>
      </c>
      <c r="AJ89">
        <v>1</v>
      </c>
      <c r="AL89" s="35"/>
      <c r="AO89" s="3" t="str">
        <f t="shared" si="19"/>
        <v>Grimer DB</v>
      </c>
      <c r="BA89">
        <v>992</v>
      </c>
      <c r="BB89" t="s">
        <v>1043</v>
      </c>
      <c r="BD89">
        <v>571</v>
      </c>
      <c r="BE89" t="str">
        <f t="shared" si="20"/>
        <v>Zoroark</v>
      </c>
      <c r="BP89">
        <v>125</v>
      </c>
      <c r="BQ89" t="s">
        <v>176</v>
      </c>
    </row>
    <row r="90" spans="26:69" x14ac:dyDescent="0.25">
      <c r="Z90">
        <v>89</v>
      </c>
      <c r="AA90" t="s">
        <v>140</v>
      </c>
      <c r="AB90" s="3" t="str">
        <f t="shared" si="18"/>
        <v>https://pokemondb.net/pokedex/Muk</v>
      </c>
      <c r="AC90">
        <v>105</v>
      </c>
      <c r="AD90">
        <v>105</v>
      </c>
      <c r="AE90">
        <v>75</v>
      </c>
      <c r="AF90">
        <v>65</v>
      </c>
      <c r="AG90">
        <v>100</v>
      </c>
      <c r="AH90">
        <v>50</v>
      </c>
      <c r="AI90">
        <v>27</v>
      </c>
      <c r="AJ90">
        <v>38</v>
      </c>
      <c r="AL90" s="35"/>
      <c r="AO90" s="3" t="str">
        <f t="shared" si="19"/>
        <v>Muk DB</v>
      </c>
      <c r="BA90">
        <v>993</v>
      </c>
      <c r="BB90" t="s">
        <v>1044</v>
      </c>
      <c r="BD90">
        <v>650</v>
      </c>
      <c r="BE90" t="str">
        <f t="shared" si="20"/>
        <v>Chespin</v>
      </c>
      <c r="BP90">
        <v>126</v>
      </c>
      <c r="BQ90" t="s">
        <v>177</v>
      </c>
    </row>
    <row r="91" spans="26:69" x14ac:dyDescent="0.25">
      <c r="Z91">
        <v>90</v>
      </c>
      <c r="AA91" t="s">
        <v>141</v>
      </c>
      <c r="AB91" s="3" t="str">
        <f t="shared" si="18"/>
        <v>https://pokemondb.net/pokedex/Shellder</v>
      </c>
      <c r="AC91">
        <v>30</v>
      </c>
      <c r="AD91">
        <v>65</v>
      </c>
      <c r="AE91">
        <v>100</v>
      </c>
      <c r="AF91">
        <v>45</v>
      </c>
      <c r="AG91">
        <v>25</v>
      </c>
      <c r="AH91">
        <v>40</v>
      </c>
      <c r="AI91">
        <v>5</v>
      </c>
      <c r="AJ91">
        <v>1</v>
      </c>
      <c r="AL91" s="35"/>
      <c r="AO91" s="3" t="str">
        <f t="shared" si="19"/>
        <v>Shellder DB</v>
      </c>
      <c r="BA91">
        <v>994</v>
      </c>
      <c r="BB91" t="s">
        <v>1045</v>
      </c>
      <c r="BD91">
        <v>651</v>
      </c>
      <c r="BE91" t="str">
        <f t="shared" si="20"/>
        <v>Quilladin</v>
      </c>
      <c r="BP91">
        <v>127</v>
      </c>
      <c r="BQ91" t="s">
        <v>178</v>
      </c>
    </row>
    <row r="92" spans="26:69" x14ac:dyDescent="0.25">
      <c r="Z92">
        <v>91</v>
      </c>
      <c r="AA92" t="s">
        <v>142</v>
      </c>
      <c r="AB92" s="3" t="str">
        <f t="shared" si="18"/>
        <v>https://pokemondb.net/pokedex/Cloyster</v>
      </c>
      <c r="AC92">
        <v>50</v>
      </c>
      <c r="AD92">
        <v>95</v>
      </c>
      <c r="AE92">
        <v>180</v>
      </c>
      <c r="AF92">
        <v>85</v>
      </c>
      <c r="AG92">
        <v>45</v>
      </c>
      <c r="AH92">
        <v>70</v>
      </c>
      <c r="AI92">
        <v>20</v>
      </c>
      <c r="AJ92">
        <v>1</v>
      </c>
      <c r="AL92" s="35"/>
      <c r="AO92" s="3" t="str">
        <f t="shared" si="19"/>
        <v>Cloyster DB</v>
      </c>
      <c r="BA92">
        <v>995</v>
      </c>
      <c r="BB92" t="s">
        <v>1046</v>
      </c>
      <c r="BD92">
        <v>652</v>
      </c>
      <c r="BE92" t="str">
        <f t="shared" si="20"/>
        <v>Chesnaught</v>
      </c>
      <c r="BP92">
        <v>128</v>
      </c>
      <c r="BQ92" t="s">
        <v>179</v>
      </c>
    </row>
    <row r="93" spans="26:69" x14ac:dyDescent="0.25">
      <c r="Z93">
        <v>92</v>
      </c>
      <c r="AA93" t="s">
        <v>143</v>
      </c>
      <c r="AB93" s="3" t="str">
        <f t="shared" si="18"/>
        <v>https://pokemondb.net/pokedex/Gastly</v>
      </c>
      <c r="AC93">
        <v>30</v>
      </c>
      <c r="AD93">
        <v>35</v>
      </c>
      <c r="AE93">
        <v>30</v>
      </c>
      <c r="AF93">
        <v>100</v>
      </c>
      <c r="AG93">
        <v>35</v>
      </c>
      <c r="AH93">
        <v>80</v>
      </c>
      <c r="AI93">
        <v>8</v>
      </c>
      <c r="AJ93">
        <v>1</v>
      </c>
      <c r="AL93" s="35"/>
      <c r="AO93" s="3" t="str">
        <f t="shared" si="19"/>
        <v>Gastly DB</v>
      </c>
      <c r="BA93">
        <v>898</v>
      </c>
      <c r="BB93" t="s">
        <v>949</v>
      </c>
      <c r="BD93">
        <v>653</v>
      </c>
      <c r="BE93" t="str">
        <f t="shared" si="20"/>
        <v>Fennekin</v>
      </c>
      <c r="BP93">
        <v>129</v>
      </c>
      <c r="BQ93" t="s">
        <v>180</v>
      </c>
    </row>
    <row r="94" spans="26:69" x14ac:dyDescent="0.25">
      <c r="Z94">
        <v>93</v>
      </c>
      <c r="AA94" t="s">
        <v>144</v>
      </c>
      <c r="AB94" s="3" t="str">
        <f t="shared" si="18"/>
        <v>https://pokemondb.net/pokedex/Haunter</v>
      </c>
      <c r="AC94">
        <v>45</v>
      </c>
      <c r="AD94">
        <v>50</v>
      </c>
      <c r="AE94">
        <v>45</v>
      </c>
      <c r="AF94">
        <v>115</v>
      </c>
      <c r="AG94">
        <v>55</v>
      </c>
      <c r="AH94">
        <v>95</v>
      </c>
      <c r="AI94">
        <v>15</v>
      </c>
      <c r="AJ94">
        <v>25</v>
      </c>
      <c r="AL94" s="35"/>
      <c r="AO94" s="3" t="str">
        <f t="shared" si="19"/>
        <v>Haunter DB</v>
      </c>
      <c r="BA94">
        <v>888</v>
      </c>
      <c r="BB94" t="s">
        <v>939</v>
      </c>
      <c r="BD94">
        <v>654</v>
      </c>
      <c r="BE94" t="str">
        <f t="shared" si="20"/>
        <v>Braixen</v>
      </c>
      <c r="BP94">
        <v>130</v>
      </c>
      <c r="BQ94" t="s">
        <v>181</v>
      </c>
    </row>
    <row r="95" spans="26:69" x14ac:dyDescent="0.25">
      <c r="Z95">
        <v>94</v>
      </c>
      <c r="AA95" t="s">
        <v>145</v>
      </c>
      <c r="AB95" s="3" t="str">
        <f t="shared" si="18"/>
        <v>https://pokemondb.net/pokedex/Gengar</v>
      </c>
      <c r="AC95">
        <v>60</v>
      </c>
      <c r="AD95">
        <v>65</v>
      </c>
      <c r="AE95">
        <v>60</v>
      </c>
      <c r="AF95">
        <v>130</v>
      </c>
      <c r="AG95">
        <v>75</v>
      </c>
      <c r="AH95">
        <v>110</v>
      </c>
      <c r="AI95">
        <v>30</v>
      </c>
      <c r="AJ95">
        <v>25</v>
      </c>
      <c r="AL95" s="35"/>
      <c r="AO95" s="3" t="str">
        <f t="shared" si="19"/>
        <v>Gengar DB</v>
      </c>
      <c r="BA95">
        <v>889</v>
      </c>
      <c r="BB95" t="s">
        <v>940</v>
      </c>
      <c r="BD95">
        <v>655</v>
      </c>
      <c r="BE95" t="str">
        <f t="shared" si="20"/>
        <v>Delphox</v>
      </c>
      <c r="BP95">
        <v>131</v>
      </c>
      <c r="BQ95" t="s">
        <v>182</v>
      </c>
    </row>
    <row r="96" spans="26:69" x14ac:dyDescent="0.25">
      <c r="Z96">
        <v>95</v>
      </c>
      <c r="AA96" t="s">
        <v>146</v>
      </c>
      <c r="AB96" s="3" t="str">
        <f t="shared" si="18"/>
        <v>https://pokemondb.net/pokedex/Onix</v>
      </c>
      <c r="AC96">
        <v>35</v>
      </c>
      <c r="AD96">
        <v>45</v>
      </c>
      <c r="AE96">
        <v>160</v>
      </c>
      <c r="AF96">
        <v>30</v>
      </c>
      <c r="AG96">
        <v>45</v>
      </c>
      <c r="AH96">
        <v>70</v>
      </c>
      <c r="AI96">
        <v>15</v>
      </c>
      <c r="AJ96">
        <v>1</v>
      </c>
      <c r="AK96" s="35" t="s">
        <v>1461</v>
      </c>
      <c r="AL96" s="35"/>
      <c r="AO96" s="3" t="str">
        <f t="shared" si="19"/>
        <v>Onix DB</v>
      </c>
      <c r="BA96">
        <v>890</v>
      </c>
      <c r="BB96" t="s">
        <v>941</v>
      </c>
      <c r="BD96">
        <v>656</v>
      </c>
      <c r="BE96" t="str">
        <f t="shared" si="20"/>
        <v>Froakie</v>
      </c>
      <c r="BP96">
        <v>144</v>
      </c>
      <c r="BQ96" t="s">
        <v>195</v>
      </c>
    </row>
    <row r="97" spans="26:69" x14ac:dyDescent="0.25">
      <c r="Z97">
        <v>96</v>
      </c>
      <c r="AA97" t="s">
        <v>147</v>
      </c>
      <c r="AB97" s="3" t="str">
        <f t="shared" si="18"/>
        <v>https://pokemondb.net/pokedex/Drowzee</v>
      </c>
      <c r="AC97">
        <v>60</v>
      </c>
      <c r="AD97">
        <v>48</v>
      </c>
      <c r="AE97">
        <v>45</v>
      </c>
      <c r="AF97">
        <v>43</v>
      </c>
      <c r="AG97">
        <v>90</v>
      </c>
      <c r="AH97">
        <v>42</v>
      </c>
      <c r="AI97">
        <v>8</v>
      </c>
      <c r="AJ97">
        <v>1</v>
      </c>
      <c r="AL97" s="35"/>
      <c r="AO97" s="3" t="str">
        <f t="shared" si="19"/>
        <v>Drowzee DB</v>
      </c>
      <c r="BA97">
        <v>893</v>
      </c>
      <c r="BB97" t="s">
        <v>944</v>
      </c>
      <c r="BD97">
        <v>657</v>
      </c>
      <c r="BE97" t="str">
        <f t="shared" si="20"/>
        <v>Frogadier</v>
      </c>
      <c r="BP97">
        <v>145</v>
      </c>
      <c r="BQ97" t="s">
        <v>196</v>
      </c>
    </row>
    <row r="98" spans="26:69" x14ac:dyDescent="0.25">
      <c r="Z98">
        <v>97</v>
      </c>
      <c r="AA98" t="s">
        <v>148</v>
      </c>
      <c r="AB98" s="3" t="str">
        <f t="shared" si="18"/>
        <v>https://pokemondb.net/pokedex/Hypno</v>
      </c>
      <c r="AC98">
        <v>85</v>
      </c>
      <c r="AD98">
        <v>73</v>
      </c>
      <c r="AE98">
        <v>70</v>
      </c>
      <c r="AF98">
        <v>73</v>
      </c>
      <c r="AG98">
        <v>115</v>
      </c>
      <c r="AH98">
        <v>67</v>
      </c>
      <c r="AI98">
        <v>20</v>
      </c>
      <c r="AJ98">
        <v>26</v>
      </c>
      <c r="AL98" s="35"/>
      <c r="AO98" s="3" t="str">
        <f t="shared" ref="AO98:AO129" si="21">HYPERLINK(AB98,AA98&amp;" DB")</f>
        <v>Hypno DB</v>
      </c>
      <c r="BA98">
        <v>894</v>
      </c>
      <c r="BB98" t="s">
        <v>945</v>
      </c>
      <c r="BD98">
        <v>658</v>
      </c>
      <c r="BE98" t="str">
        <f t="shared" si="20"/>
        <v>Greninja</v>
      </c>
      <c r="BP98">
        <v>146</v>
      </c>
      <c r="BQ98" t="s">
        <v>197</v>
      </c>
    </row>
    <row r="99" spans="26:69" x14ac:dyDescent="0.25">
      <c r="Z99">
        <v>98</v>
      </c>
      <c r="AA99" t="s">
        <v>149</v>
      </c>
      <c r="AB99" s="3" t="str">
        <f t="shared" si="18"/>
        <v>https://pokemondb.net/pokedex/Krabby</v>
      </c>
      <c r="AC99">
        <v>30</v>
      </c>
      <c r="AD99">
        <v>105</v>
      </c>
      <c r="AE99">
        <v>90</v>
      </c>
      <c r="AF99">
        <v>25</v>
      </c>
      <c r="AG99">
        <v>25</v>
      </c>
      <c r="AH99">
        <v>50</v>
      </c>
      <c r="AI99">
        <v>5</v>
      </c>
      <c r="AJ99">
        <v>1</v>
      </c>
      <c r="AL99" s="35"/>
      <c r="AO99" s="3" t="str">
        <f t="shared" si="21"/>
        <v>Krabby DB</v>
      </c>
      <c r="BA99">
        <v>895</v>
      </c>
      <c r="BB99" t="s">
        <v>946</v>
      </c>
      <c r="BD99">
        <v>696</v>
      </c>
      <c r="BE99" t="str">
        <f t="shared" si="20"/>
        <v>Tyrunt</v>
      </c>
      <c r="BP99">
        <v>147</v>
      </c>
      <c r="BQ99" t="s">
        <v>198</v>
      </c>
    </row>
    <row r="100" spans="26:69" x14ac:dyDescent="0.25">
      <c r="Z100">
        <v>99</v>
      </c>
      <c r="AA100" t="s">
        <v>150</v>
      </c>
      <c r="AB100" s="3" t="str">
        <f t="shared" si="18"/>
        <v>https://pokemondb.net/pokedex/Kingler</v>
      </c>
      <c r="AC100">
        <v>55</v>
      </c>
      <c r="AD100">
        <v>130</v>
      </c>
      <c r="AE100">
        <v>115</v>
      </c>
      <c r="AF100">
        <v>50</v>
      </c>
      <c r="AG100">
        <v>50</v>
      </c>
      <c r="AH100">
        <v>75</v>
      </c>
      <c r="AI100">
        <v>20</v>
      </c>
      <c r="AJ100">
        <v>28</v>
      </c>
      <c r="AL100" s="35"/>
      <c r="AO100" s="3" t="str">
        <f t="shared" si="21"/>
        <v>Kingler DB</v>
      </c>
      <c r="BA100">
        <v>896</v>
      </c>
      <c r="BB100" t="s">
        <v>947</v>
      </c>
      <c r="BD100">
        <v>697</v>
      </c>
      <c r="BE100" t="str">
        <f t="shared" ref="BE100:BE131" si="22">VLOOKUP(BD100,$Z$2:$AA$1025,2)</f>
        <v>Tyrantrum</v>
      </c>
      <c r="BP100">
        <v>148</v>
      </c>
      <c r="BQ100" t="s">
        <v>199</v>
      </c>
    </row>
    <row r="101" spans="26:69" x14ac:dyDescent="0.25">
      <c r="Z101">
        <v>100</v>
      </c>
      <c r="AA101" t="s">
        <v>151</v>
      </c>
      <c r="AB101" s="3" t="str">
        <f t="shared" si="18"/>
        <v>https://pokemondb.net/pokedex/Voltorb</v>
      </c>
      <c r="AC101">
        <v>40</v>
      </c>
      <c r="AD101">
        <v>30</v>
      </c>
      <c r="AE101">
        <v>50</v>
      </c>
      <c r="AF101">
        <v>55</v>
      </c>
      <c r="AG101">
        <v>55</v>
      </c>
      <c r="AH101">
        <v>100</v>
      </c>
      <c r="AI101">
        <v>10</v>
      </c>
      <c r="AJ101">
        <v>1</v>
      </c>
      <c r="AL101" s="35"/>
      <c r="AO101" s="3" t="str">
        <f t="shared" si="21"/>
        <v>Voltorb DB</v>
      </c>
      <c r="BA101">
        <v>897</v>
      </c>
      <c r="BB101" t="s">
        <v>948</v>
      </c>
      <c r="BD101">
        <v>698</v>
      </c>
      <c r="BE101" t="str">
        <f t="shared" si="22"/>
        <v>Amaura</v>
      </c>
      <c r="BP101">
        <v>149</v>
      </c>
      <c r="BQ101" t="s">
        <v>200</v>
      </c>
    </row>
    <row r="102" spans="26:69" x14ac:dyDescent="0.25">
      <c r="Z102">
        <v>101</v>
      </c>
      <c r="AA102" t="s">
        <v>152</v>
      </c>
      <c r="AB102" s="3" t="str">
        <f t="shared" si="18"/>
        <v>https://pokemondb.net/pokedex/Electrode</v>
      </c>
      <c r="AC102">
        <v>60</v>
      </c>
      <c r="AD102">
        <v>50</v>
      </c>
      <c r="AE102">
        <v>70</v>
      </c>
      <c r="AF102">
        <v>80</v>
      </c>
      <c r="AG102">
        <v>80</v>
      </c>
      <c r="AH102">
        <v>150</v>
      </c>
      <c r="AI102">
        <v>23</v>
      </c>
      <c r="AJ102">
        <v>30</v>
      </c>
      <c r="AL102" s="35"/>
      <c r="AO102" s="3" t="str">
        <f t="shared" si="21"/>
        <v>Electrode DB</v>
      </c>
      <c r="BA102">
        <v>785</v>
      </c>
      <c r="BB102" t="s">
        <v>836</v>
      </c>
      <c r="BD102">
        <v>699</v>
      </c>
      <c r="BE102" t="str">
        <f t="shared" si="22"/>
        <v>Aurorus</v>
      </c>
      <c r="BP102">
        <v>150</v>
      </c>
      <c r="BQ102" t="s">
        <v>201</v>
      </c>
    </row>
    <row r="103" spans="26:69" x14ac:dyDescent="0.25">
      <c r="Z103">
        <v>102</v>
      </c>
      <c r="AA103" t="s">
        <v>153</v>
      </c>
      <c r="AB103" s="3" t="str">
        <f t="shared" si="18"/>
        <v>https://pokemondb.net/pokedex/Exeggcute</v>
      </c>
      <c r="AC103">
        <v>60</v>
      </c>
      <c r="AD103">
        <v>40</v>
      </c>
      <c r="AE103">
        <v>80</v>
      </c>
      <c r="AF103">
        <v>60</v>
      </c>
      <c r="AG103">
        <v>45</v>
      </c>
      <c r="AH103">
        <v>40</v>
      </c>
      <c r="AI103">
        <v>5</v>
      </c>
      <c r="AJ103">
        <v>1</v>
      </c>
      <c r="AL103" s="35"/>
      <c r="AO103" s="3" t="str">
        <f t="shared" si="21"/>
        <v>Exeggcute DB</v>
      </c>
      <c r="BA103">
        <v>786</v>
      </c>
      <c r="BB103" t="s">
        <v>837</v>
      </c>
      <c r="BD103">
        <v>700</v>
      </c>
      <c r="BE103" t="str">
        <f t="shared" si="22"/>
        <v>Sylveon</v>
      </c>
      <c r="BP103">
        <v>151</v>
      </c>
      <c r="BQ103" t="s">
        <v>202</v>
      </c>
    </row>
    <row r="104" spans="26:69" x14ac:dyDescent="0.25">
      <c r="Z104">
        <v>103</v>
      </c>
      <c r="AA104" t="s">
        <v>154</v>
      </c>
      <c r="AB104" s="3" t="str">
        <f t="shared" si="18"/>
        <v>https://pokemondb.net/pokedex/Exeggutor</v>
      </c>
      <c r="AC104">
        <v>95</v>
      </c>
      <c r="AD104">
        <v>95</v>
      </c>
      <c r="AE104">
        <v>85</v>
      </c>
      <c r="AF104">
        <v>125</v>
      </c>
      <c r="AG104">
        <v>75</v>
      </c>
      <c r="AH104">
        <v>55</v>
      </c>
      <c r="AI104">
        <v>25</v>
      </c>
      <c r="AJ104">
        <v>1</v>
      </c>
      <c r="AL104" s="35"/>
      <c r="AO104" s="3" t="str">
        <f t="shared" si="21"/>
        <v>Exeggutor DB</v>
      </c>
      <c r="BA104">
        <v>787</v>
      </c>
      <c r="BB104" t="s">
        <v>838</v>
      </c>
      <c r="BD104">
        <v>722</v>
      </c>
      <c r="BE104" t="str">
        <f t="shared" si="22"/>
        <v>Rowlet</v>
      </c>
      <c r="BP104">
        <v>161</v>
      </c>
      <c r="BQ104" t="s">
        <v>212</v>
      </c>
    </row>
    <row r="105" spans="26:69" x14ac:dyDescent="0.25">
      <c r="Z105">
        <v>104</v>
      </c>
      <c r="AA105" t="s">
        <v>155</v>
      </c>
      <c r="AB105" s="3" t="str">
        <f t="shared" si="18"/>
        <v>https://pokemondb.net/pokedex/Cubone</v>
      </c>
      <c r="AC105">
        <v>50</v>
      </c>
      <c r="AD105">
        <v>50</v>
      </c>
      <c r="AE105">
        <v>95</v>
      </c>
      <c r="AF105">
        <v>40</v>
      </c>
      <c r="AG105">
        <v>50</v>
      </c>
      <c r="AH105">
        <v>35</v>
      </c>
      <c r="AI105">
        <v>5</v>
      </c>
      <c r="AJ105">
        <v>1</v>
      </c>
      <c r="AK105" s="35" t="s">
        <v>1462</v>
      </c>
      <c r="AL105" s="35"/>
      <c r="AO105" s="3" t="str">
        <f t="shared" si="21"/>
        <v>Cubone DB</v>
      </c>
      <c r="BA105">
        <v>788</v>
      </c>
      <c r="BB105" t="s">
        <v>839</v>
      </c>
      <c r="BD105">
        <v>723</v>
      </c>
      <c r="BE105" t="str">
        <f t="shared" si="22"/>
        <v>Dartrix</v>
      </c>
      <c r="BP105">
        <v>162</v>
      </c>
      <c r="BQ105" t="s">
        <v>213</v>
      </c>
    </row>
    <row r="106" spans="26:69" x14ac:dyDescent="0.25">
      <c r="Z106">
        <v>105</v>
      </c>
      <c r="AA106" t="s">
        <v>156</v>
      </c>
      <c r="AB106" s="3" t="str">
        <f t="shared" si="18"/>
        <v>https://pokemondb.net/pokedex/Marowak</v>
      </c>
      <c r="AC106">
        <v>60</v>
      </c>
      <c r="AD106">
        <v>80</v>
      </c>
      <c r="AE106">
        <v>110</v>
      </c>
      <c r="AF106">
        <v>50</v>
      </c>
      <c r="AG106">
        <v>80</v>
      </c>
      <c r="AH106">
        <v>45</v>
      </c>
      <c r="AI106">
        <v>18</v>
      </c>
      <c r="AJ106">
        <v>28</v>
      </c>
      <c r="AL106" s="35"/>
      <c r="AO106" s="3" t="str">
        <f t="shared" si="21"/>
        <v>Marowak DB</v>
      </c>
      <c r="BA106">
        <v>789</v>
      </c>
      <c r="BB106" t="s">
        <v>840</v>
      </c>
      <c r="BD106">
        <v>724</v>
      </c>
      <c r="BE106" t="str">
        <f t="shared" si="22"/>
        <v>Decidueye</v>
      </c>
      <c r="BP106">
        <v>163</v>
      </c>
      <c r="BQ106" t="s">
        <v>214</v>
      </c>
    </row>
    <row r="107" spans="26:69" x14ac:dyDescent="0.25">
      <c r="Z107">
        <v>106</v>
      </c>
      <c r="AA107" t="s">
        <v>157</v>
      </c>
      <c r="AB107" s="3" t="str">
        <f t="shared" si="18"/>
        <v>https://pokemondb.net/pokedex/Hitmonlee</v>
      </c>
      <c r="AC107">
        <v>50</v>
      </c>
      <c r="AD107">
        <v>120</v>
      </c>
      <c r="AE107">
        <v>53</v>
      </c>
      <c r="AF107">
        <v>35</v>
      </c>
      <c r="AG107">
        <v>110</v>
      </c>
      <c r="AH107">
        <v>87</v>
      </c>
      <c r="AI107">
        <v>20</v>
      </c>
      <c r="AJ107">
        <v>20</v>
      </c>
      <c r="AL107" s="35"/>
      <c r="AO107" s="3" t="str">
        <f t="shared" si="21"/>
        <v>Hitmonlee DB</v>
      </c>
      <c r="BA107">
        <v>790</v>
      </c>
      <c r="BB107" t="s">
        <v>841</v>
      </c>
      <c r="BD107">
        <v>725</v>
      </c>
      <c r="BE107" t="str">
        <f t="shared" si="22"/>
        <v>Litten</v>
      </c>
      <c r="BP107">
        <v>164</v>
      </c>
      <c r="BQ107" t="s">
        <v>215</v>
      </c>
    </row>
    <row r="108" spans="26:69" x14ac:dyDescent="0.25">
      <c r="Z108">
        <v>107</v>
      </c>
      <c r="AA108" t="s">
        <v>158</v>
      </c>
      <c r="AB108" s="3" t="str">
        <f t="shared" si="18"/>
        <v>https://pokemondb.net/pokedex/Hitmonchan</v>
      </c>
      <c r="AC108">
        <v>50</v>
      </c>
      <c r="AD108">
        <v>105</v>
      </c>
      <c r="AE108">
        <v>79</v>
      </c>
      <c r="AF108">
        <v>35</v>
      </c>
      <c r="AG108">
        <v>110</v>
      </c>
      <c r="AH108">
        <v>76</v>
      </c>
      <c r="AI108">
        <v>20</v>
      </c>
      <c r="AJ108">
        <v>20</v>
      </c>
      <c r="AL108" s="35"/>
      <c r="AO108" s="3" t="str">
        <f t="shared" si="21"/>
        <v>Hitmonchan DB</v>
      </c>
      <c r="BA108">
        <v>791</v>
      </c>
      <c r="BB108" t="s">
        <v>842</v>
      </c>
      <c r="BD108">
        <v>726</v>
      </c>
      <c r="BE108" t="str">
        <f t="shared" si="22"/>
        <v>Torracat</v>
      </c>
      <c r="BP108">
        <v>165</v>
      </c>
      <c r="BQ108" t="s">
        <v>216</v>
      </c>
    </row>
    <row r="109" spans="26:69" x14ac:dyDescent="0.25">
      <c r="Z109">
        <v>108</v>
      </c>
      <c r="AA109" t="s">
        <v>159</v>
      </c>
      <c r="AB109" s="3" t="str">
        <f t="shared" si="18"/>
        <v>https://pokemondb.net/pokedex/Lickitung</v>
      </c>
      <c r="AC109">
        <v>90</v>
      </c>
      <c r="AD109">
        <v>55</v>
      </c>
      <c r="AE109">
        <v>75</v>
      </c>
      <c r="AF109">
        <v>60</v>
      </c>
      <c r="AG109">
        <v>75</v>
      </c>
      <c r="AH109">
        <v>30</v>
      </c>
      <c r="AI109">
        <v>13</v>
      </c>
      <c r="AJ109">
        <v>1</v>
      </c>
      <c r="AL109" s="35"/>
      <c r="AO109" s="3" t="str">
        <f t="shared" si="21"/>
        <v>Lickitung DB</v>
      </c>
      <c r="BA109">
        <v>792</v>
      </c>
      <c r="BB109" t="s">
        <v>843</v>
      </c>
      <c r="BD109">
        <v>727</v>
      </c>
      <c r="BE109" t="str">
        <f t="shared" si="22"/>
        <v>Incineroar</v>
      </c>
      <c r="BP109">
        <v>166</v>
      </c>
      <c r="BQ109" t="s">
        <v>217</v>
      </c>
    </row>
    <row r="110" spans="26:69" x14ac:dyDescent="0.25">
      <c r="Z110">
        <v>109</v>
      </c>
      <c r="AA110" t="s">
        <v>160</v>
      </c>
      <c r="AB110" s="3" t="str">
        <f t="shared" si="18"/>
        <v>https://pokemondb.net/pokedex/Koffing</v>
      </c>
      <c r="AC110">
        <v>40</v>
      </c>
      <c r="AD110">
        <v>65</v>
      </c>
      <c r="AE110">
        <v>95</v>
      </c>
      <c r="AF110">
        <v>60</v>
      </c>
      <c r="AG110">
        <v>45</v>
      </c>
      <c r="AH110">
        <v>35</v>
      </c>
      <c r="AI110">
        <v>5</v>
      </c>
      <c r="AJ110">
        <v>1</v>
      </c>
      <c r="AL110" s="35"/>
      <c r="AO110" s="3" t="str">
        <f t="shared" si="21"/>
        <v>Koffing DB</v>
      </c>
      <c r="BA110">
        <v>793</v>
      </c>
      <c r="BB110" t="s">
        <v>844</v>
      </c>
      <c r="BD110">
        <v>728</v>
      </c>
      <c r="BE110" t="str">
        <f t="shared" si="22"/>
        <v>Popplio</v>
      </c>
      <c r="BP110">
        <v>167</v>
      </c>
      <c r="BQ110" t="s">
        <v>218</v>
      </c>
    </row>
    <row r="111" spans="26:69" x14ac:dyDescent="0.25">
      <c r="Z111">
        <v>110</v>
      </c>
      <c r="AA111" t="s">
        <v>161</v>
      </c>
      <c r="AB111" s="3" t="str">
        <f t="shared" si="18"/>
        <v>https://pokemondb.net/pokedex/Weezing</v>
      </c>
      <c r="AC111">
        <v>65</v>
      </c>
      <c r="AD111">
        <v>90</v>
      </c>
      <c r="AE111">
        <v>120</v>
      </c>
      <c r="AF111">
        <v>85</v>
      </c>
      <c r="AG111">
        <v>70</v>
      </c>
      <c r="AH111">
        <v>60</v>
      </c>
      <c r="AI111">
        <v>16</v>
      </c>
      <c r="AJ111">
        <v>35</v>
      </c>
      <c r="AL111" s="35"/>
      <c r="AO111" s="3" t="str">
        <f t="shared" si="21"/>
        <v>Weezing DB</v>
      </c>
      <c r="BA111">
        <v>794</v>
      </c>
      <c r="BB111" t="s">
        <v>845</v>
      </c>
      <c r="BD111">
        <v>729</v>
      </c>
      <c r="BE111" t="str">
        <f t="shared" si="22"/>
        <v>Brionne</v>
      </c>
      <c r="BP111">
        <v>168</v>
      </c>
      <c r="BQ111" t="s">
        <v>219</v>
      </c>
    </row>
    <row r="112" spans="26:69" x14ac:dyDescent="0.25">
      <c r="Z112">
        <v>111</v>
      </c>
      <c r="AA112" t="s">
        <v>162</v>
      </c>
      <c r="AB112" s="3" t="str">
        <f t="shared" si="18"/>
        <v>https://pokemondb.net/pokedex/Rhyhorn</v>
      </c>
      <c r="AC112">
        <v>80</v>
      </c>
      <c r="AD112">
        <v>85</v>
      </c>
      <c r="AE112">
        <v>95</v>
      </c>
      <c r="AF112">
        <v>30</v>
      </c>
      <c r="AG112">
        <v>30</v>
      </c>
      <c r="AH112">
        <v>25</v>
      </c>
      <c r="AI112">
        <v>13</v>
      </c>
      <c r="AJ112">
        <v>1</v>
      </c>
      <c r="AK112" s="35" t="s">
        <v>1463</v>
      </c>
      <c r="AL112" s="35"/>
      <c r="AO112" s="3" t="str">
        <f t="shared" si="21"/>
        <v>Rhyhorn DB</v>
      </c>
      <c r="BA112">
        <v>795</v>
      </c>
      <c r="BB112" t="s">
        <v>846</v>
      </c>
      <c r="BD112">
        <v>730</v>
      </c>
      <c r="BE112" t="str">
        <f t="shared" si="22"/>
        <v>Primarina</v>
      </c>
      <c r="BP112">
        <v>169</v>
      </c>
      <c r="BQ112" t="s">
        <v>220</v>
      </c>
    </row>
    <row r="113" spans="26:69" x14ac:dyDescent="0.25">
      <c r="Z113">
        <v>112</v>
      </c>
      <c r="AA113" t="s">
        <v>163</v>
      </c>
      <c r="AB113" s="3" t="str">
        <f t="shared" si="18"/>
        <v>https://pokemondb.net/pokedex/Rhydon</v>
      </c>
      <c r="AC113">
        <v>105</v>
      </c>
      <c r="AD113">
        <v>130</v>
      </c>
      <c r="AE113">
        <v>120</v>
      </c>
      <c r="AF113">
        <v>45</v>
      </c>
      <c r="AG113">
        <v>45</v>
      </c>
      <c r="AH113">
        <v>40</v>
      </c>
      <c r="AI113">
        <v>24</v>
      </c>
      <c r="AJ113">
        <v>42</v>
      </c>
      <c r="AL113" s="35"/>
      <c r="AO113" s="3" t="str">
        <f t="shared" si="21"/>
        <v>Rhydon DB</v>
      </c>
      <c r="BA113">
        <v>796</v>
      </c>
      <c r="BB113" t="s">
        <v>847</v>
      </c>
      <c r="BD113">
        <v>757</v>
      </c>
      <c r="BE113" t="str">
        <f t="shared" si="22"/>
        <v>Salandit</v>
      </c>
      <c r="BP113">
        <v>170</v>
      </c>
      <c r="BQ113" t="s">
        <v>221</v>
      </c>
    </row>
    <row r="114" spans="26:69" x14ac:dyDescent="0.25">
      <c r="Z114">
        <v>113</v>
      </c>
      <c r="AA114" t="s">
        <v>164</v>
      </c>
      <c r="AB114" s="3" t="str">
        <f t="shared" si="18"/>
        <v>https://pokemondb.net/pokedex/Chansey</v>
      </c>
      <c r="AC114">
        <v>250</v>
      </c>
      <c r="AD114">
        <v>5</v>
      </c>
      <c r="AE114">
        <v>5</v>
      </c>
      <c r="AF114">
        <v>35</v>
      </c>
      <c r="AG114">
        <v>105</v>
      </c>
      <c r="AH114">
        <v>50</v>
      </c>
      <c r="AI114">
        <v>18</v>
      </c>
      <c r="AL114" s="35"/>
      <c r="AO114" s="3" t="str">
        <f t="shared" si="21"/>
        <v>Chansey DB</v>
      </c>
      <c r="BA114">
        <v>797</v>
      </c>
      <c r="BB114" t="s">
        <v>848</v>
      </c>
      <c r="BD114">
        <v>810</v>
      </c>
      <c r="BE114" t="str">
        <f t="shared" si="22"/>
        <v>Grookey</v>
      </c>
      <c r="BP114">
        <v>171</v>
      </c>
      <c r="BQ114" t="s">
        <v>222</v>
      </c>
    </row>
    <row r="115" spans="26:69" x14ac:dyDescent="0.25">
      <c r="Z115">
        <v>114</v>
      </c>
      <c r="AA115" t="s">
        <v>165</v>
      </c>
      <c r="AB115" s="3" t="str">
        <f t="shared" si="18"/>
        <v>https://pokemondb.net/pokedex/Tangela</v>
      </c>
      <c r="AC115">
        <v>65</v>
      </c>
      <c r="AD115">
        <v>55</v>
      </c>
      <c r="AE115">
        <v>115</v>
      </c>
      <c r="AF115">
        <v>100</v>
      </c>
      <c r="AG115">
        <v>40</v>
      </c>
      <c r="AH115">
        <v>60</v>
      </c>
      <c r="AI115">
        <v>5</v>
      </c>
      <c r="AJ115">
        <v>1</v>
      </c>
      <c r="AL115" s="35"/>
      <c r="AO115" s="3" t="str">
        <f t="shared" si="21"/>
        <v>Tangela DB</v>
      </c>
      <c r="BA115">
        <v>798</v>
      </c>
      <c r="BB115" t="s">
        <v>849</v>
      </c>
      <c r="BD115">
        <v>811</v>
      </c>
      <c r="BE115" t="str">
        <f t="shared" si="22"/>
        <v>Thwackey</v>
      </c>
      <c r="BP115">
        <v>172</v>
      </c>
      <c r="BQ115" t="s">
        <v>223</v>
      </c>
    </row>
    <row r="116" spans="26:69" x14ac:dyDescent="0.25">
      <c r="Z116">
        <v>115</v>
      </c>
      <c r="AA116" t="s">
        <v>166</v>
      </c>
      <c r="AB116" s="3" t="str">
        <f t="shared" si="18"/>
        <v>https://pokemondb.net/pokedex/Kangaskhan</v>
      </c>
      <c r="AC116">
        <v>105</v>
      </c>
      <c r="AD116">
        <v>95</v>
      </c>
      <c r="AE116">
        <v>80</v>
      </c>
      <c r="AF116">
        <v>40</v>
      </c>
      <c r="AG116">
        <v>80</v>
      </c>
      <c r="AH116">
        <v>90</v>
      </c>
      <c r="AI116">
        <v>28</v>
      </c>
      <c r="AK116" s="35" t="s">
        <v>1464</v>
      </c>
      <c r="AL116" s="35"/>
      <c r="AO116" s="3" t="str">
        <f t="shared" si="21"/>
        <v>Kangaskhan DB</v>
      </c>
      <c r="BA116">
        <v>799</v>
      </c>
      <c r="BB116" t="s">
        <v>850</v>
      </c>
      <c r="BD116">
        <v>812</v>
      </c>
      <c r="BE116" t="str">
        <f t="shared" si="22"/>
        <v>Rillaboom</v>
      </c>
      <c r="BP116">
        <v>177</v>
      </c>
      <c r="BQ116" t="s">
        <v>228</v>
      </c>
    </row>
    <row r="117" spans="26:69" x14ac:dyDescent="0.25">
      <c r="Z117">
        <v>116</v>
      </c>
      <c r="AA117" t="s">
        <v>167</v>
      </c>
      <c r="AB117" s="3" t="str">
        <f t="shared" si="18"/>
        <v>https://pokemondb.net/pokedex/Horsea</v>
      </c>
      <c r="AC117">
        <v>30</v>
      </c>
      <c r="AD117">
        <v>40</v>
      </c>
      <c r="AE117">
        <v>70</v>
      </c>
      <c r="AF117">
        <v>70</v>
      </c>
      <c r="AG117">
        <v>25</v>
      </c>
      <c r="AH117">
        <v>60</v>
      </c>
      <c r="AI117">
        <v>5</v>
      </c>
      <c r="AJ117">
        <v>1</v>
      </c>
      <c r="AL117" s="35"/>
      <c r="AO117" s="3" t="str">
        <f t="shared" si="21"/>
        <v>Horsea DB</v>
      </c>
      <c r="BA117">
        <v>800</v>
      </c>
      <c r="BB117" t="s">
        <v>851</v>
      </c>
      <c r="BD117">
        <v>813</v>
      </c>
      <c r="BE117" t="str">
        <f t="shared" si="22"/>
        <v>Scorbunny</v>
      </c>
      <c r="BP117">
        <v>178</v>
      </c>
      <c r="BQ117" t="s">
        <v>229</v>
      </c>
    </row>
    <row r="118" spans="26:69" x14ac:dyDescent="0.25">
      <c r="Z118">
        <v>117</v>
      </c>
      <c r="AA118" t="s">
        <v>168</v>
      </c>
      <c r="AB118" s="3" t="str">
        <f t="shared" si="18"/>
        <v>https://pokemondb.net/pokedex/Seadra</v>
      </c>
      <c r="AC118">
        <v>55</v>
      </c>
      <c r="AD118">
        <v>65</v>
      </c>
      <c r="AE118">
        <v>95</v>
      </c>
      <c r="AF118">
        <v>95</v>
      </c>
      <c r="AG118">
        <v>45</v>
      </c>
      <c r="AH118">
        <v>85</v>
      </c>
      <c r="AI118">
        <v>20</v>
      </c>
      <c r="AJ118">
        <v>32</v>
      </c>
      <c r="AL118" s="35"/>
      <c r="AO118" s="3" t="str">
        <f t="shared" si="21"/>
        <v>Seadra DB</v>
      </c>
      <c r="BA118">
        <v>801</v>
      </c>
      <c r="BB118" t="s">
        <v>852</v>
      </c>
      <c r="BD118">
        <v>814</v>
      </c>
      <c r="BE118" t="str">
        <f t="shared" si="22"/>
        <v>Raboot</v>
      </c>
      <c r="BP118">
        <v>179</v>
      </c>
      <c r="BQ118" t="s">
        <v>230</v>
      </c>
    </row>
    <row r="119" spans="26:69" x14ac:dyDescent="0.25">
      <c r="Z119">
        <v>118</v>
      </c>
      <c r="AA119" t="s">
        <v>169</v>
      </c>
      <c r="AB119" s="3" t="str">
        <f t="shared" si="18"/>
        <v>https://pokemondb.net/pokedex/Goldeen</v>
      </c>
      <c r="AC119">
        <v>45</v>
      </c>
      <c r="AD119">
        <v>67</v>
      </c>
      <c r="AE119">
        <v>60</v>
      </c>
      <c r="AF119">
        <v>35</v>
      </c>
      <c r="AG119">
        <v>50</v>
      </c>
      <c r="AH119">
        <v>63</v>
      </c>
      <c r="AI119">
        <v>10</v>
      </c>
      <c r="AJ119">
        <v>1</v>
      </c>
      <c r="AL119" s="35"/>
      <c r="AO119" s="3" t="str">
        <f t="shared" si="21"/>
        <v>Goldeen DB</v>
      </c>
      <c r="BA119">
        <v>802</v>
      </c>
      <c r="BB119" t="s">
        <v>853</v>
      </c>
      <c r="BD119">
        <v>815</v>
      </c>
      <c r="BE119" t="str">
        <f t="shared" si="22"/>
        <v>Cinderace</v>
      </c>
      <c r="BP119">
        <v>180</v>
      </c>
      <c r="BQ119" t="s">
        <v>231</v>
      </c>
    </row>
    <row r="120" spans="26:69" x14ac:dyDescent="0.25">
      <c r="Z120">
        <v>119</v>
      </c>
      <c r="AA120" t="s">
        <v>170</v>
      </c>
      <c r="AB120" s="3" t="str">
        <f t="shared" si="18"/>
        <v>https://pokemondb.net/pokedex/Seaking</v>
      </c>
      <c r="AC120">
        <v>80</v>
      </c>
      <c r="AD120">
        <v>92</v>
      </c>
      <c r="AE120">
        <v>65</v>
      </c>
      <c r="AF120">
        <v>65</v>
      </c>
      <c r="AG120">
        <v>80</v>
      </c>
      <c r="AH120">
        <v>68</v>
      </c>
      <c r="AI120">
        <v>15</v>
      </c>
      <c r="AJ120">
        <v>33</v>
      </c>
      <c r="AL120" s="35"/>
      <c r="AO120" s="3" t="str">
        <f t="shared" si="21"/>
        <v>Seaking DB</v>
      </c>
      <c r="BA120">
        <v>803</v>
      </c>
      <c r="BB120" t="s">
        <v>854</v>
      </c>
      <c r="BD120">
        <v>816</v>
      </c>
      <c r="BE120" t="str">
        <f t="shared" si="22"/>
        <v>Sobble</v>
      </c>
      <c r="BP120">
        <v>181</v>
      </c>
      <c r="BQ120" t="s">
        <v>232</v>
      </c>
    </row>
    <row r="121" spans="26:69" x14ac:dyDescent="0.25">
      <c r="Z121">
        <v>120</v>
      </c>
      <c r="AA121" t="s">
        <v>171</v>
      </c>
      <c r="AB121" s="3" t="str">
        <f t="shared" si="18"/>
        <v>https://pokemondb.net/pokedex/Staryu</v>
      </c>
      <c r="AC121">
        <v>30</v>
      </c>
      <c r="AD121">
        <v>45</v>
      </c>
      <c r="AE121">
        <v>55</v>
      </c>
      <c r="AF121">
        <v>70</v>
      </c>
      <c r="AG121">
        <v>55</v>
      </c>
      <c r="AH121">
        <v>85</v>
      </c>
      <c r="AI121">
        <v>10</v>
      </c>
      <c r="AJ121">
        <v>1</v>
      </c>
      <c r="AL121" s="35"/>
      <c r="AO121" s="3" t="str">
        <f t="shared" si="21"/>
        <v>Staryu DB</v>
      </c>
      <c r="BA121">
        <v>804</v>
      </c>
      <c r="BB121" t="s">
        <v>855</v>
      </c>
      <c r="BD121">
        <v>817</v>
      </c>
      <c r="BE121" t="str">
        <f t="shared" si="22"/>
        <v>Drizzile</v>
      </c>
      <c r="BP121">
        <v>182</v>
      </c>
      <c r="BQ121" t="s">
        <v>233</v>
      </c>
    </row>
    <row r="122" spans="26:69" x14ac:dyDescent="0.25">
      <c r="Z122">
        <v>121</v>
      </c>
      <c r="AA122" t="s">
        <v>172</v>
      </c>
      <c r="AB122" s="3" t="str">
        <f t="shared" si="18"/>
        <v>https://pokemondb.net/pokedex/Starmie</v>
      </c>
      <c r="AC122">
        <v>60</v>
      </c>
      <c r="AD122">
        <v>75</v>
      </c>
      <c r="AE122">
        <v>85</v>
      </c>
      <c r="AF122">
        <v>100</v>
      </c>
      <c r="AG122">
        <v>85</v>
      </c>
      <c r="AH122">
        <v>115</v>
      </c>
      <c r="AI122">
        <v>20</v>
      </c>
      <c r="AJ122">
        <v>1</v>
      </c>
      <c r="AL122" s="35"/>
      <c r="AO122" s="3" t="str">
        <f t="shared" si="21"/>
        <v>Starmie DB</v>
      </c>
      <c r="BA122">
        <v>805</v>
      </c>
      <c r="BB122" t="s">
        <v>856</v>
      </c>
      <c r="BD122">
        <v>818</v>
      </c>
      <c r="BE122" t="str">
        <f t="shared" si="22"/>
        <v>Inteleon</v>
      </c>
      <c r="BP122">
        <v>183</v>
      </c>
      <c r="BQ122" t="s">
        <v>234</v>
      </c>
    </row>
    <row r="123" spans="26:69" x14ac:dyDescent="0.25">
      <c r="Z123">
        <v>122</v>
      </c>
      <c r="AA123" t="s">
        <v>173</v>
      </c>
      <c r="AB123" s="3" t="str">
        <f t="shared" si="18"/>
        <v>https://pokemondb.net/pokedex/Mr. Mime</v>
      </c>
      <c r="AC123">
        <v>40</v>
      </c>
      <c r="AD123">
        <v>45</v>
      </c>
      <c r="AE123">
        <v>65</v>
      </c>
      <c r="AF123">
        <v>100</v>
      </c>
      <c r="AG123">
        <v>120</v>
      </c>
      <c r="AH123">
        <v>90</v>
      </c>
      <c r="AI123">
        <v>8</v>
      </c>
      <c r="AL123" s="35"/>
      <c r="AO123" s="3" t="str">
        <f t="shared" si="21"/>
        <v>Mr. Mime DB</v>
      </c>
      <c r="BA123">
        <v>806</v>
      </c>
      <c r="BB123" t="s">
        <v>857</v>
      </c>
      <c r="BD123">
        <v>906</v>
      </c>
      <c r="BE123" t="str">
        <f t="shared" si="22"/>
        <v>Sprigatito</v>
      </c>
      <c r="BP123">
        <v>184</v>
      </c>
      <c r="BQ123" t="s">
        <v>235</v>
      </c>
    </row>
    <row r="124" spans="26:69" x14ac:dyDescent="0.25">
      <c r="Z124">
        <v>123</v>
      </c>
      <c r="AA124" t="s">
        <v>174</v>
      </c>
      <c r="AB124" s="3" t="str">
        <f t="shared" si="18"/>
        <v>https://pokemondb.net/pokedex/Scyther</v>
      </c>
      <c r="AC124">
        <v>70</v>
      </c>
      <c r="AD124">
        <v>110</v>
      </c>
      <c r="AE124">
        <v>80</v>
      </c>
      <c r="AF124">
        <v>55</v>
      </c>
      <c r="AG124">
        <v>80</v>
      </c>
      <c r="AH124">
        <v>105</v>
      </c>
      <c r="AI124">
        <v>20</v>
      </c>
      <c r="AJ124">
        <v>1</v>
      </c>
      <c r="AL124" s="35"/>
      <c r="AO124" s="3" t="str">
        <f t="shared" si="21"/>
        <v>Scyther DB</v>
      </c>
      <c r="BA124">
        <v>807</v>
      </c>
      <c r="BB124" t="s">
        <v>858</v>
      </c>
      <c r="BD124">
        <v>907</v>
      </c>
      <c r="BE124" t="str">
        <f t="shared" si="22"/>
        <v>Floragato</v>
      </c>
      <c r="BP124">
        <v>185</v>
      </c>
      <c r="BQ124" t="s">
        <v>236</v>
      </c>
    </row>
    <row r="125" spans="26:69" x14ac:dyDescent="0.25">
      <c r="Z125">
        <v>124</v>
      </c>
      <c r="AA125" t="s">
        <v>175</v>
      </c>
      <c r="AB125" s="3" t="str">
        <f t="shared" si="18"/>
        <v>https://pokemondb.net/pokedex/Jynx</v>
      </c>
      <c r="AC125">
        <v>65</v>
      </c>
      <c r="AD125">
        <v>50</v>
      </c>
      <c r="AE125">
        <v>35</v>
      </c>
      <c r="AF125">
        <v>115</v>
      </c>
      <c r="AG125">
        <v>95</v>
      </c>
      <c r="AH125">
        <v>95</v>
      </c>
      <c r="AI125">
        <v>15</v>
      </c>
      <c r="AJ125">
        <v>30</v>
      </c>
      <c r="AL125" s="35"/>
      <c r="AO125" s="3" t="str">
        <f t="shared" si="21"/>
        <v>Jynx DB</v>
      </c>
      <c r="BA125">
        <v>808</v>
      </c>
      <c r="BB125" t="s">
        <v>859</v>
      </c>
      <c r="BD125">
        <v>908</v>
      </c>
      <c r="BE125" t="str">
        <f t="shared" si="22"/>
        <v>Meowscarada</v>
      </c>
      <c r="BP125">
        <v>186</v>
      </c>
      <c r="BQ125" t="s">
        <v>237</v>
      </c>
    </row>
    <row r="126" spans="26:69" x14ac:dyDescent="0.25">
      <c r="Z126">
        <v>125</v>
      </c>
      <c r="AA126" t="s">
        <v>176</v>
      </c>
      <c r="AB126" s="3" t="str">
        <f t="shared" si="18"/>
        <v>https://pokemondb.net/pokedex/Electabuzz</v>
      </c>
      <c r="AC126">
        <v>65</v>
      </c>
      <c r="AD126">
        <v>83</v>
      </c>
      <c r="AE126">
        <v>57</v>
      </c>
      <c r="AF126">
        <v>95</v>
      </c>
      <c r="AG126">
        <v>85</v>
      </c>
      <c r="AH126">
        <v>105</v>
      </c>
      <c r="AI126">
        <v>23</v>
      </c>
      <c r="AJ126">
        <v>30</v>
      </c>
      <c r="AL126" s="35"/>
      <c r="AO126" s="3" t="str">
        <f t="shared" si="21"/>
        <v>Electabuzz DB</v>
      </c>
      <c r="BA126">
        <v>809</v>
      </c>
      <c r="BB126" t="s">
        <v>860</v>
      </c>
      <c r="BD126">
        <v>909</v>
      </c>
      <c r="BE126" t="str">
        <f t="shared" si="22"/>
        <v>Fuecoco</v>
      </c>
      <c r="BP126">
        <v>187</v>
      </c>
      <c r="BQ126" t="s">
        <v>238</v>
      </c>
    </row>
    <row r="127" spans="26:69" x14ac:dyDescent="0.25">
      <c r="Z127">
        <v>126</v>
      </c>
      <c r="AA127" t="s">
        <v>177</v>
      </c>
      <c r="AB127" s="3" t="str">
        <f t="shared" si="18"/>
        <v>https://pokemondb.net/pokedex/Magmar</v>
      </c>
      <c r="AC127">
        <v>65</v>
      </c>
      <c r="AD127">
        <v>95</v>
      </c>
      <c r="AE127">
        <v>57</v>
      </c>
      <c r="AF127">
        <v>100</v>
      </c>
      <c r="AG127">
        <v>85</v>
      </c>
      <c r="AH127">
        <v>93</v>
      </c>
      <c r="AI127">
        <v>23</v>
      </c>
      <c r="AJ127">
        <v>30</v>
      </c>
      <c r="AL127" s="35"/>
      <c r="AO127" s="3" t="str">
        <f t="shared" si="21"/>
        <v>Magmar DB</v>
      </c>
      <c r="BA127">
        <v>716</v>
      </c>
      <c r="BB127" t="s">
        <v>767</v>
      </c>
      <c r="BD127">
        <v>910</v>
      </c>
      <c r="BE127" t="str">
        <f t="shared" si="22"/>
        <v>Crocalor</v>
      </c>
      <c r="BP127">
        <v>188</v>
      </c>
      <c r="BQ127" t="s">
        <v>239</v>
      </c>
    </row>
    <row r="128" spans="26:69" x14ac:dyDescent="0.25">
      <c r="Z128">
        <v>127</v>
      </c>
      <c r="AA128" t="s">
        <v>178</v>
      </c>
      <c r="AB128" s="3" t="str">
        <f t="shared" si="18"/>
        <v>https://pokemondb.net/pokedex/Pinsir</v>
      </c>
      <c r="AC128">
        <v>65</v>
      </c>
      <c r="AD128">
        <v>125</v>
      </c>
      <c r="AE128">
        <v>100</v>
      </c>
      <c r="AF128">
        <v>55</v>
      </c>
      <c r="AG128">
        <v>70</v>
      </c>
      <c r="AH128">
        <v>85</v>
      </c>
      <c r="AI128">
        <v>20</v>
      </c>
      <c r="AJ128">
        <v>1</v>
      </c>
      <c r="AL128" s="35"/>
      <c r="AO128" s="3" t="str">
        <f t="shared" si="21"/>
        <v>Pinsir DB</v>
      </c>
      <c r="BA128">
        <v>717</v>
      </c>
      <c r="BB128" t="s">
        <v>768</v>
      </c>
      <c r="BD128">
        <v>911</v>
      </c>
      <c r="BE128" t="str">
        <f t="shared" si="22"/>
        <v>Skeledirge</v>
      </c>
      <c r="BP128">
        <v>189</v>
      </c>
      <c r="BQ128" t="s">
        <v>240</v>
      </c>
    </row>
    <row r="129" spans="26:69" x14ac:dyDescent="0.25">
      <c r="Z129">
        <v>128</v>
      </c>
      <c r="AA129" t="s">
        <v>179</v>
      </c>
      <c r="AB129" s="3" t="str">
        <f t="shared" si="18"/>
        <v>https://pokemondb.net/pokedex/Tauros</v>
      </c>
      <c r="AC129">
        <v>75</v>
      </c>
      <c r="AD129">
        <v>100</v>
      </c>
      <c r="AE129">
        <v>95</v>
      </c>
      <c r="AF129">
        <v>40</v>
      </c>
      <c r="AG129">
        <v>70</v>
      </c>
      <c r="AH129">
        <v>110</v>
      </c>
      <c r="AI129">
        <v>20</v>
      </c>
      <c r="AJ129">
        <v>1</v>
      </c>
      <c r="AL129" s="35"/>
      <c r="AO129" s="3" t="str">
        <f t="shared" si="21"/>
        <v>Tauros DB</v>
      </c>
      <c r="BA129">
        <v>718</v>
      </c>
      <c r="BB129" t="s">
        <v>769</v>
      </c>
      <c r="BD129">
        <v>912</v>
      </c>
      <c r="BE129" t="str">
        <f t="shared" si="22"/>
        <v>Quaxly</v>
      </c>
      <c r="BP129">
        <v>190</v>
      </c>
      <c r="BQ129" t="s">
        <v>241</v>
      </c>
    </row>
    <row r="130" spans="26:69" x14ac:dyDescent="0.25">
      <c r="Z130">
        <v>129</v>
      </c>
      <c r="AA130" t="s">
        <v>180</v>
      </c>
      <c r="AB130" s="3" t="str">
        <f t="shared" ref="AB130:AB193" si="23">CONCATENATE($P$4,AA130)</f>
        <v>https://pokemondb.net/pokedex/Magikarp</v>
      </c>
      <c r="AC130">
        <v>20</v>
      </c>
      <c r="AD130">
        <v>10</v>
      </c>
      <c r="AE130">
        <v>55</v>
      </c>
      <c r="AF130">
        <v>15</v>
      </c>
      <c r="AG130">
        <v>20</v>
      </c>
      <c r="AH130">
        <v>80</v>
      </c>
      <c r="AI130">
        <v>5</v>
      </c>
      <c r="AJ130">
        <v>1</v>
      </c>
      <c r="AL130" s="35"/>
      <c r="AO130" s="3" t="str">
        <f t="shared" ref="AO130:AO161" si="24">HYPERLINK(AB130,AA130&amp;" DB")</f>
        <v>Magikarp DB</v>
      </c>
      <c r="BA130">
        <v>719</v>
      </c>
      <c r="BB130" t="s">
        <v>770</v>
      </c>
      <c r="BD130">
        <v>913</v>
      </c>
      <c r="BE130" t="str">
        <f t="shared" si="22"/>
        <v>Quaxwell</v>
      </c>
      <c r="BP130">
        <v>191</v>
      </c>
      <c r="BQ130" t="s">
        <v>242</v>
      </c>
    </row>
    <row r="131" spans="26:69" x14ac:dyDescent="0.25">
      <c r="Z131">
        <v>130</v>
      </c>
      <c r="AA131" t="s">
        <v>181</v>
      </c>
      <c r="AB131" s="3" t="str">
        <f t="shared" si="23"/>
        <v>https://pokemondb.net/pokedex/Gyarados</v>
      </c>
      <c r="AC131">
        <v>95</v>
      </c>
      <c r="AD131">
        <v>125</v>
      </c>
      <c r="AE131">
        <v>79</v>
      </c>
      <c r="AF131">
        <v>60</v>
      </c>
      <c r="AG131">
        <v>100</v>
      </c>
      <c r="AH131">
        <v>81</v>
      </c>
      <c r="AI131">
        <v>28</v>
      </c>
      <c r="AJ131">
        <v>20</v>
      </c>
      <c r="AL131" s="35"/>
      <c r="AO131" s="3" t="str">
        <f t="shared" si="24"/>
        <v>Gyarados DB</v>
      </c>
      <c r="BA131">
        <v>720</v>
      </c>
      <c r="BB131" t="s">
        <v>771</v>
      </c>
      <c r="BD131">
        <v>914</v>
      </c>
      <c r="BE131" t="str">
        <f t="shared" si="22"/>
        <v>Quaquaval</v>
      </c>
      <c r="BP131">
        <v>192</v>
      </c>
      <c r="BQ131" t="s">
        <v>243</v>
      </c>
    </row>
    <row r="132" spans="26:69" x14ac:dyDescent="0.25">
      <c r="Z132">
        <v>131</v>
      </c>
      <c r="AA132" t="s">
        <v>182</v>
      </c>
      <c r="AB132" s="3" t="str">
        <f t="shared" si="23"/>
        <v>https://pokemondb.net/pokedex/Lapras</v>
      </c>
      <c r="AC132">
        <v>130</v>
      </c>
      <c r="AD132">
        <v>85</v>
      </c>
      <c r="AE132">
        <v>80</v>
      </c>
      <c r="AF132">
        <v>85</v>
      </c>
      <c r="AG132">
        <v>95</v>
      </c>
      <c r="AH132">
        <v>60</v>
      </c>
      <c r="AI132">
        <v>20</v>
      </c>
      <c r="AJ132">
        <v>1</v>
      </c>
      <c r="AL132" s="35"/>
      <c r="AO132" s="3" t="str">
        <f t="shared" si="24"/>
        <v>Lapras DB</v>
      </c>
      <c r="BA132">
        <v>721</v>
      </c>
      <c r="BB132" t="s">
        <v>772</v>
      </c>
      <c r="BD132">
        <v>891</v>
      </c>
      <c r="BE132" t="str">
        <f t="shared" ref="BE132:BE133" si="25">VLOOKUP(BD132,$Z$2:$AA$1025,2)</f>
        <v>Kubfu</v>
      </c>
      <c r="BP132">
        <v>193</v>
      </c>
      <c r="BQ132" t="s">
        <v>244</v>
      </c>
    </row>
    <row r="133" spans="26:69" x14ac:dyDescent="0.25">
      <c r="Z133">
        <v>132</v>
      </c>
      <c r="AA133" t="s">
        <v>183</v>
      </c>
      <c r="AB133" s="3" t="str">
        <f t="shared" si="23"/>
        <v>https://pokemondb.net/pokedex/Ditto</v>
      </c>
      <c r="AC133">
        <v>48</v>
      </c>
      <c r="AD133">
        <v>48</v>
      </c>
      <c r="AE133">
        <v>48</v>
      </c>
      <c r="AF133">
        <v>48</v>
      </c>
      <c r="AG133">
        <v>48</v>
      </c>
      <c r="AH133">
        <v>48</v>
      </c>
      <c r="AI133">
        <v>18</v>
      </c>
      <c r="AJ133">
        <v>1</v>
      </c>
      <c r="AL133" s="35"/>
      <c r="AO133" s="3" t="str">
        <f t="shared" si="24"/>
        <v>Ditto DB</v>
      </c>
      <c r="BA133">
        <v>638</v>
      </c>
      <c r="BB133" t="s">
        <v>689</v>
      </c>
      <c r="BD133">
        <v>892</v>
      </c>
      <c r="BE133" t="str">
        <f t="shared" si="25"/>
        <v>Urshifu</v>
      </c>
      <c r="BP133">
        <v>194</v>
      </c>
      <c r="BQ133" t="s">
        <v>245</v>
      </c>
    </row>
    <row r="134" spans="26:69" x14ac:dyDescent="0.25">
      <c r="Z134">
        <v>133</v>
      </c>
      <c r="AA134" t="s">
        <v>184</v>
      </c>
      <c r="AB134" s="3" t="str">
        <f t="shared" si="23"/>
        <v>https://pokemondb.net/pokedex/Eevee</v>
      </c>
      <c r="AC134">
        <v>55</v>
      </c>
      <c r="AD134">
        <v>55</v>
      </c>
      <c r="AE134">
        <v>50</v>
      </c>
      <c r="AF134">
        <v>45</v>
      </c>
      <c r="AG134">
        <v>65</v>
      </c>
      <c r="AH134">
        <v>55</v>
      </c>
      <c r="AI134">
        <v>5</v>
      </c>
      <c r="AJ134">
        <v>1</v>
      </c>
      <c r="AK134" s="35" t="s">
        <v>1472</v>
      </c>
      <c r="AL134" s="35"/>
      <c r="AO134" s="3" t="str">
        <f t="shared" si="24"/>
        <v>Eevee DB</v>
      </c>
      <c r="BA134">
        <v>639</v>
      </c>
      <c r="BB134" t="s">
        <v>690</v>
      </c>
      <c r="BP134">
        <v>195</v>
      </c>
      <c r="BQ134" t="s">
        <v>246</v>
      </c>
    </row>
    <row r="135" spans="26:69" x14ac:dyDescent="0.25">
      <c r="Z135">
        <v>134</v>
      </c>
      <c r="AA135" t="s">
        <v>185</v>
      </c>
      <c r="AB135" s="3" t="str">
        <f t="shared" si="23"/>
        <v>https://pokemondb.net/pokedex/Vaporeon</v>
      </c>
      <c r="AC135">
        <v>130</v>
      </c>
      <c r="AD135">
        <v>65</v>
      </c>
      <c r="AE135">
        <v>60</v>
      </c>
      <c r="AF135">
        <v>110</v>
      </c>
      <c r="AG135">
        <v>95</v>
      </c>
      <c r="AH135">
        <v>65</v>
      </c>
      <c r="AI135">
        <v>13</v>
      </c>
      <c r="AJ135">
        <v>1</v>
      </c>
      <c r="AL135" s="35"/>
      <c r="AO135" s="3" t="str">
        <f t="shared" si="24"/>
        <v>Vaporeon DB</v>
      </c>
      <c r="BA135">
        <v>640</v>
      </c>
      <c r="BB135" t="s">
        <v>691</v>
      </c>
      <c r="BP135">
        <v>198</v>
      </c>
      <c r="BQ135" t="s">
        <v>249</v>
      </c>
    </row>
    <row r="136" spans="26:69" x14ac:dyDescent="0.25">
      <c r="Z136">
        <v>135</v>
      </c>
      <c r="AA136" t="s">
        <v>186</v>
      </c>
      <c r="AB136" s="3" t="str">
        <f t="shared" si="23"/>
        <v>https://pokemondb.net/pokedex/Jolteon</v>
      </c>
      <c r="AC136">
        <v>65</v>
      </c>
      <c r="AD136">
        <v>65</v>
      </c>
      <c r="AE136">
        <v>60</v>
      </c>
      <c r="AF136">
        <v>110</v>
      </c>
      <c r="AG136">
        <v>95</v>
      </c>
      <c r="AH136">
        <v>130</v>
      </c>
      <c r="AI136">
        <v>13</v>
      </c>
      <c r="AJ136">
        <v>1</v>
      </c>
      <c r="AL136" s="35"/>
      <c r="AO136" s="3" t="str">
        <f t="shared" si="24"/>
        <v>Jolteon DB</v>
      </c>
      <c r="BA136">
        <v>643</v>
      </c>
      <c r="BB136" t="s">
        <v>694</v>
      </c>
      <c r="BP136">
        <v>199</v>
      </c>
      <c r="BQ136" t="s">
        <v>250</v>
      </c>
    </row>
    <row r="137" spans="26:69" x14ac:dyDescent="0.25">
      <c r="Z137">
        <v>136</v>
      </c>
      <c r="AA137" t="s">
        <v>187</v>
      </c>
      <c r="AB137" s="3" t="str">
        <f t="shared" si="23"/>
        <v>https://pokemondb.net/pokedex/Flareon</v>
      </c>
      <c r="AC137">
        <v>65</v>
      </c>
      <c r="AD137">
        <v>130</v>
      </c>
      <c r="AE137">
        <v>60</v>
      </c>
      <c r="AF137">
        <v>95</v>
      </c>
      <c r="AG137">
        <v>110</v>
      </c>
      <c r="AH137">
        <v>65</v>
      </c>
      <c r="AI137">
        <v>13</v>
      </c>
      <c r="AJ137">
        <v>1</v>
      </c>
      <c r="AL137" s="35"/>
      <c r="AO137" s="3" t="str">
        <f t="shared" si="24"/>
        <v>Flareon DB</v>
      </c>
      <c r="BA137">
        <v>644</v>
      </c>
      <c r="BB137" t="s">
        <v>695</v>
      </c>
      <c r="BP137">
        <v>200</v>
      </c>
      <c r="BQ137" t="s">
        <v>251</v>
      </c>
    </row>
    <row r="138" spans="26:69" x14ac:dyDescent="0.25">
      <c r="Z138">
        <v>137</v>
      </c>
      <c r="AA138" t="s">
        <v>188</v>
      </c>
      <c r="AB138" s="3" t="str">
        <f t="shared" si="23"/>
        <v>https://pokemondb.net/pokedex/Porygon</v>
      </c>
      <c r="AC138">
        <v>65</v>
      </c>
      <c r="AD138">
        <v>60</v>
      </c>
      <c r="AE138">
        <v>70</v>
      </c>
      <c r="AF138">
        <v>85</v>
      </c>
      <c r="AG138">
        <v>75</v>
      </c>
      <c r="AH138">
        <v>40</v>
      </c>
      <c r="AI138">
        <v>20</v>
      </c>
      <c r="AJ138">
        <v>1</v>
      </c>
      <c r="AL138" s="35"/>
      <c r="AO138" s="3" t="str">
        <f t="shared" si="24"/>
        <v>Porygon DB</v>
      </c>
      <c r="BA138">
        <v>646</v>
      </c>
      <c r="BB138" t="s">
        <v>697</v>
      </c>
      <c r="BP138">
        <v>201</v>
      </c>
      <c r="BQ138" t="s">
        <v>252</v>
      </c>
    </row>
    <row r="139" spans="26:69" x14ac:dyDescent="0.25">
      <c r="Z139">
        <v>138</v>
      </c>
      <c r="AA139" t="s">
        <v>189</v>
      </c>
      <c r="AB139" s="3" t="str">
        <f t="shared" si="23"/>
        <v>https://pokemondb.net/pokedex/Omanyte</v>
      </c>
      <c r="AC139">
        <v>35</v>
      </c>
      <c r="AD139">
        <v>40</v>
      </c>
      <c r="AE139">
        <v>100</v>
      </c>
      <c r="AF139">
        <v>90</v>
      </c>
      <c r="AG139">
        <v>55</v>
      </c>
      <c r="AH139">
        <v>35</v>
      </c>
      <c r="AI139">
        <v>13</v>
      </c>
      <c r="AJ139">
        <v>1</v>
      </c>
      <c r="AL139" s="35"/>
      <c r="AO139" s="3" t="str">
        <f t="shared" si="24"/>
        <v>Omanyte DB</v>
      </c>
      <c r="BA139">
        <v>647</v>
      </c>
      <c r="BB139" t="s">
        <v>698</v>
      </c>
      <c r="BP139">
        <v>202</v>
      </c>
      <c r="BQ139" t="s">
        <v>253</v>
      </c>
    </row>
    <row r="140" spans="26:69" x14ac:dyDescent="0.25">
      <c r="Z140">
        <v>139</v>
      </c>
      <c r="AA140" t="s">
        <v>190</v>
      </c>
      <c r="AB140" s="3" t="str">
        <f t="shared" si="23"/>
        <v>https://pokemondb.net/pokedex/Omastar</v>
      </c>
      <c r="AC140">
        <v>70</v>
      </c>
      <c r="AD140">
        <v>60</v>
      </c>
      <c r="AE140">
        <v>125</v>
      </c>
      <c r="AF140">
        <v>115</v>
      </c>
      <c r="AG140">
        <v>70</v>
      </c>
      <c r="AH140">
        <v>55</v>
      </c>
      <c r="AI140">
        <v>28</v>
      </c>
      <c r="AJ140">
        <v>40</v>
      </c>
      <c r="AL140" s="35"/>
      <c r="AO140" s="3" t="str">
        <f t="shared" si="24"/>
        <v>Omastar DB</v>
      </c>
      <c r="BA140">
        <v>648</v>
      </c>
      <c r="BB140" t="s">
        <v>699</v>
      </c>
      <c r="BP140">
        <v>203</v>
      </c>
      <c r="BQ140" t="s">
        <v>254</v>
      </c>
    </row>
    <row r="141" spans="26:69" x14ac:dyDescent="0.25">
      <c r="Z141">
        <v>140</v>
      </c>
      <c r="AA141" t="s">
        <v>191</v>
      </c>
      <c r="AB141" s="3" t="str">
        <f t="shared" si="23"/>
        <v>https://pokemondb.net/pokedex/Kabuto</v>
      </c>
      <c r="AC141">
        <v>30</v>
      </c>
      <c r="AD141">
        <v>80</v>
      </c>
      <c r="AE141">
        <v>90</v>
      </c>
      <c r="AF141">
        <v>55</v>
      </c>
      <c r="AG141">
        <v>45</v>
      </c>
      <c r="AH141">
        <v>55</v>
      </c>
      <c r="AI141">
        <v>13</v>
      </c>
      <c r="AJ141">
        <v>1</v>
      </c>
      <c r="AL141" s="35"/>
      <c r="AO141" s="3" t="str">
        <f t="shared" si="24"/>
        <v>Kabuto DB</v>
      </c>
      <c r="BA141">
        <v>649</v>
      </c>
      <c r="BB141" t="s">
        <v>700</v>
      </c>
      <c r="BP141">
        <v>204</v>
      </c>
      <c r="BQ141" t="s">
        <v>255</v>
      </c>
    </row>
    <row r="142" spans="26:69" x14ac:dyDescent="0.25">
      <c r="Z142">
        <v>141</v>
      </c>
      <c r="AA142" t="s">
        <v>192</v>
      </c>
      <c r="AB142" s="3" t="str">
        <f t="shared" si="23"/>
        <v>https://pokemondb.net/pokedex/Kabutops</v>
      </c>
      <c r="AC142">
        <v>60</v>
      </c>
      <c r="AD142">
        <v>115</v>
      </c>
      <c r="AE142">
        <v>105</v>
      </c>
      <c r="AF142">
        <v>65</v>
      </c>
      <c r="AG142">
        <v>70</v>
      </c>
      <c r="AH142">
        <v>80</v>
      </c>
      <c r="AI142">
        <v>28</v>
      </c>
      <c r="AJ142">
        <v>40</v>
      </c>
      <c r="AL142" s="35"/>
      <c r="AO142" s="3" t="str">
        <f t="shared" si="24"/>
        <v>Kabutops DB</v>
      </c>
      <c r="BP142">
        <v>205</v>
      </c>
      <c r="BQ142" t="s">
        <v>256</v>
      </c>
    </row>
    <row r="143" spans="26:69" x14ac:dyDescent="0.25">
      <c r="Z143">
        <v>142</v>
      </c>
      <c r="AA143" t="s">
        <v>193</v>
      </c>
      <c r="AB143" s="3" t="str">
        <f t="shared" si="23"/>
        <v>https://pokemondb.net/pokedex/Aerodactyl</v>
      </c>
      <c r="AC143">
        <v>80</v>
      </c>
      <c r="AD143">
        <v>105</v>
      </c>
      <c r="AE143">
        <v>65</v>
      </c>
      <c r="AF143">
        <v>60</v>
      </c>
      <c r="AG143">
        <v>75</v>
      </c>
      <c r="AH143">
        <v>130</v>
      </c>
      <c r="AI143">
        <v>30</v>
      </c>
      <c r="AJ143">
        <v>1</v>
      </c>
      <c r="AL143" s="35"/>
      <c r="AO143" s="3" t="str">
        <f t="shared" si="24"/>
        <v>Aerodactyl DB</v>
      </c>
      <c r="BP143">
        <v>206</v>
      </c>
      <c r="BQ143" t="s">
        <v>257</v>
      </c>
    </row>
    <row r="144" spans="26:69" x14ac:dyDescent="0.25">
      <c r="Z144">
        <v>143</v>
      </c>
      <c r="AA144" t="s">
        <v>194</v>
      </c>
      <c r="AB144" s="3" t="str">
        <f t="shared" si="23"/>
        <v>https://pokemondb.net/pokedex/Snorlax</v>
      </c>
      <c r="AC144">
        <v>160</v>
      </c>
      <c r="AD144">
        <v>110</v>
      </c>
      <c r="AE144">
        <v>65</v>
      </c>
      <c r="AF144">
        <v>65</v>
      </c>
      <c r="AG144">
        <v>110</v>
      </c>
      <c r="AH144">
        <v>30</v>
      </c>
      <c r="AI144">
        <v>24</v>
      </c>
      <c r="AL144" s="35"/>
      <c r="AO144" s="3" t="str">
        <f t="shared" si="24"/>
        <v>Snorlax DB</v>
      </c>
      <c r="BP144">
        <v>207</v>
      </c>
      <c r="BQ144" t="s">
        <v>258</v>
      </c>
    </row>
    <row r="145" spans="26:69" x14ac:dyDescent="0.25">
      <c r="Z145">
        <v>144</v>
      </c>
      <c r="AA145" t="s">
        <v>195</v>
      </c>
      <c r="AB145" s="3" t="str">
        <f t="shared" si="23"/>
        <v>https://pokemondb.net/pokedex/Articuno</v>
      </c>
      <c r="AC145">
        <v>90</v>
      </c>
      <c r="AD145">
        <v>85</v>
      </c>
      <c r="AE145">
        <v>100</v>
      </c>
      <c r="AF145">
        <v>95</v>
      </c>
      <c r="AG145">
        <v>125</v>
      </c>
      <c r="AH145">
        <v>85</v>
      </c>
      <c r="AI145">
        <v>45</v>
      </c>
      <c r="AJ145">
        <v>1</v>
      </c>
      <c r="AL145" s="35"/>
      <c r="AO145" s="3" t="str">
        <f t="shared" si="24"/>
        <v>Articuno DB</v>
      </c>
      <c r="BP145">
        <v>208</v>
      </c>
      <c r="BQ145" t="s">
        <v>259</v>
      </c>
    </row>
    <row r="146" spans="26:69" x14ac:dyDescent="0.25">
      <c r="Z146">
        <v>145</v>
      </c>
      <c r="AA146" t="s">
        <v>196</v>
      </c>
      <c r="AB146" s="3" t="str">
        <f t="shared" si="23"/>
        <v>https://pokemondb.net/pokedex/Zapdos</v>
      </c>
      <c r="AC146">
        <v>90</v>
      </c>
      <c r="AD146">
        <v>90</v>
      </c>
      <c r="AE146">
        <v>85</v>
      </c>
      <c r="AF146">
        <v>125</v>
      </c>
      <c r="AG146">
        <v>90</v>
      </c>
      <c r="AH146">
        <v>100</v>
      </c>
      <c r="AI146">
        <v>45</v>
      </c>
      <c r="AJ146">
        <v>1</v>
      </c>
      <c r="AL146" s="35"/>
      <c r="AO146" s="3" t="str">
        <f t="shared" si="24"/>
        <v>Zapdos DB</v>
      </c>
      <c r="BP146">
        <v>211</v>
      </c>
      <c r="BQ146" t="s">
        <v>262</v>
      </c>
    </row>
    <row r="147" spans="26:69" x14ac:dyDescent="0.25">
      <c r="Z147">
        <v>146</v>
      </c>
      <c r="AA147" t="s">
        <v>197</v>
      </c>
      <c r="AB147" s="3" t="str">
        <f t="shared" si="23"/>
        <v>https://pokemondb.net/pokedex/Moltres</v>
      </c>
      <c r="AC147">
        <v>90</v>
      </c>
      <c r="AD147">
        <v>100</v>
      </c>
      <c r="AE147">
        <v>90</v>
      </c>
      <c r="AF147">
        <v>125</v>
      </c>
      <c r="AG147">
        <v>85</v>
      </c>
      <c r="AH147">
        <v>90</v>
      </c>
      <c r="AI147">
        <v>45</v>
      </c>
      <c r="AJ147">
        <v>1</v>
      </c>
      <c r="AL147" s="35"/>
      <c r="AO147" s="3" t="str">
        <f t="shared" si="24"/>
        <v>Moltres DB</v>
      </c>
      <c r="BP147">
        <v>212</v>
      </c>
      <c r="BQ147" t="s">
        <v>263</v>
      </c>
    </row>
    <row r="148" spans="26:69" x14ac:dyDescent="0.25">
      <c r="Z148">
        <v>147</v>
      </c>
      <c r="AA148" t="s">
        <v>198</v>
      </c>
      <c r="AB148" s="3" t="str">
        <f t="shared" si="23"/>
        <v>https://pokemondb.net/pokedex/Dratini</v>
      </c>
      <c r="AC148">
        <v>41</v>
      </c>
      <c r="AD148">
        <v>64</v>
      </c>
      <c r="AE148">
        <v>45</v>
      </c>
      <c r="AF148">
        <v>50</v>
      </c>
      <c r="AG148">
        <v>50</v>
      </c>
      <c r="AH148">
        <v>50</v>
      </c>
      <c r="AI148">
        <v>10</v>
      </c>
      <c r="AJ148">
        <v>1</v>
      </c>
      <c r="AL148" s="35"/>
      <c r="AO148" s="3" t="str">
        <f t="shared" si="24"/>
        <v>Dratini DB</v>
      </c>
      <c r="BP148">
        <v>213</v>
      </c>
      <c r="BQ148" t="s">
        <v>264</v>
      </c>
    </row>
    <row r="149" spans="26:69" x14ac:dyDescent="0.25">
      <c r="Z149">
        <v>148</v>
      </c>
      <c r="AA149" t="s">
        <v>199</v>
      </c>
      <c r="AB149" s="3" t="str">
        <f t="shared" si="23"/>
        <v>https://pokemondb.net/pokedex/Dragonair</v>
      </c>
      <c r="AC149">
        <v>61</v>
      </c>
      <c r="AD149">
        <v>84</v>
      </c>
      <c r="AE149">
        <v>65</v>
      </c>
      <c r="AF149">
        <v>70</v>
      </c>
      <c r="AG149">
        <v>70</v>
      </c>
      <c r="AH149">
        <v>70</v>
      </c>
      <c r="AI149">
        <v>15</v>
      </c>
      <c r="AJ149">
        <v>30</v>
      </c>
      <c r="AL149" s="35"/>
      <c r="AO149" s="3" t="str">
        <f t="shared" si="24"/>
        <v>Dragonair DB</v>
      </c>
      <c r="BP149">
        <v>214</v>
      </c>
      <c r="BQ149" t="s">
        <v>265</v>
      </c>
    </row>
    <row r="150" spans="26:69" x14ac:dyDescent="0.25">
      <c r="Z150">
        <v>149</v>
      </c>
      <c r="AA150" t="s">
        <v>200</v>
      </c>
      <c r="AB150" s="3" t="str">
        <f t="shared" si="23"/>
        <v>https://pokemondb.net/pokedex/Dragonite</v>
      </c>
      <c r="AC150">
        <v>91</v>
      </c>
      <c r="AD150">
        <v>134</v>
      </c>
      <c r="AE150">
        <v>95</v>
      </c>
      <c r="AF150">
        <v>100</v>
      </c>
      <c r="AG150">
        <v>100</v>
      </c>
      <c r="AH150">
        <v>80</v>
      </c>
      <c r="AI150">
        <v>20</v>
      </c>
      <c r="AJ150">
        <v>55</v>
      </c>
      <c r="AL150" s="35"/>
      <c r="AO150" s="3" t="str">
        <f t="shared" si="24"/>
        <v>Dragonite DB</v>
      </c>
      <c r="BP150">
        <v>215</v>
      </c>
      <c r="BQ150" t="s">
        <v>266</v>
      </c>
    </row>
    <row r="151" spans="26:69" x14ac:dyDescent="0.25">
      <c r="Z151">
        <v>150</v>
      </c>
      <c r="AA151" t="s">
        <v>201</v>
      </c>
      <c r="AB151" s="3" t="str">
        <f t="shared" si="23"/>
        <v>https://pokemondb.net/pokedex/Mewtwo</v>
      </c>
      <c r="AC151">
        <v>106</v>
      </c>
      <c r="AD151">
        <v>110</v>
      </c>
      <c r="AE151">
        <v>90</v>
      </c>
      <c r="AF151">
        <v>154</v>
      </c>
      <c r="AG151">
        <v>90</v>
      </c>
      <c r="AH151">
        <v>130</v>
      </c>
      <c r="AI151">
        <v>45</v>
      </c>
      <c r="AJ151">
        <v>1</v>
      </c>
      <c r="AL151" s="35"/>
      <c r="AO151" s="3" t="str">
        <f t="shared" si="24"/>
        <v>Mewtwo DB</v>
      </c>
      <c r="BP151">
        <v>216</v>
      </c>
      <c r="BQ151" t="s">
        <v>267</v>
      </c>
    </row>
    <row r="152" spans="26:69" x14ac:dyDescent="0.25">
      <c r="Z152">
        <v>151</v>
      </c>
      <c r="AA152" t="s">
        <v>202</v>
      </c>
      <c r="AB152" s="3" t="str">
        <f t="shared" si="23"/>
        <v>https://pokemondb.net/pokedex/Mew</v>
      </c>
      <c r="AC152">
        <v>100</v>
      </c>
      <c r="AD152">
        <v>100</v>
      </c>
      <c r="AE152">
        <v>100</v>
      </c>
      <c r="AF152">
        <v>100</v>
      </c>
      <c r="AG152">
        <v>100</v>
      </c>
      <c r="AH152">
        <v>100</v>
      </c>
      <c r="AI152">
        <v>45</v>
      </c>
      <c r="AJ152">
        <v>1</v>
      </c>
      <c r="AL152" s="35"/>
      <c r="AO152" s="3" t="str">
        <f t="shared" si="24"/>
        <v>Mew DB</v>
      </c>
      <c r="BP152">
        <v>217</v>
      </c>
      <c r="BQ152" t="s">
        <v>268</v>
      </c>
    </row>
    <row r="153" spans="26:69" x14ac:dyDescent="0.25">
      <c r="Z153">
        <v>152</v>
      </c>
      <c r="AA153" t="s">
        <v>203</v>
      </c>
      <c r="AB153" s="3" t="str">
        <f t="shared" si="23"/>
        <v>https://pokemondb.net/pokedex/Chikorita</v>
      </c>
      <c r="AC153">
        <v>45</v>
      </c>
      <c r="AD153">
        <v>49</v>
      </c>
      <c r="AE153">
        <v>65</v>
      </c>
      <c r="AF153">
        <v>49</v>
      </c>
      <c r="AG153">
        <v>65</v>
      </c>
      <c r="AH153">
        <v>45</v>
      </c>
      <c r="AI153">
        <v>5</v>
      </c>
      <c r="AJ153">
        <v>1</v>
      </c>
      <c r="AL153" s="35"/>
      <c r="AO153" s="3" t="str">
        <f t="shared" si="24"/>
        <v>Chikorita DB</v>
      </c>
      <c r="BP153">
        <v>218</v>
      </c>
      <c r="BQ153" t="s">
        <v>269</v>
      </c>
    </row>
    <row r="154" spans="26:69" x14ac:dyDescent="0.25">
      <c r="Z154">
        <v>153</v>
      </c>
      <c r="AA154" t="s">
        <v>204</v>
      </c>
      <c r="AB154" s="3" t="str">
        <f t="shared" si="23"/>
        <v>https://pokemondb.net/pokedex/Bayleef</v>
      </c>
      <c r="AC154">
        <v>60</v>
      </c>
      <c r="AD154">
        <v>62</v>
      </c>
      <c r="AE154">
        <v>80</v>
      </c>
      <c r="AF154">
        <v>63</v>
      </c>
      <c r="AG154">
        <v>80</v>
      </c>
      <c r="AH154">
        <v>60</v>
      </c>
      <c r="AI154">
        <v>15</v>
      </c>
      <c r="AJ154">
        <v>16</v>
      </c>
      <c r="AL154" s="35"/>
      <c r="AO154" s="3" t="str">
        <f t="shared" si="24"/>
        <v>Bayleef DB</v>
      </c>
      <c r="BP154">
        <v>219</v>
      </c>
      <c r="BQ154" t="s">
        <v>270</v>
      </c>
    </row>
    <row r="155" spans="26:69" x14ac:dyDescent="0.25">
      <c r="Z155">
        <v>154</v>
      </c>
      <c r="AA155" t="s">
        <v>205</v>
      </c>
      <c r="AB155" s="3" t="str">
        <f t="shared" si="23"/>
        <v>https://pokemondb.net/pokedex/Meganium</v>
      </c>
      <c r="AC155">
        <v>80</v>
      </c>
      <c r="AD155">
        <v>82</v>
      </c>
      <c r="AE155">
        <v>100</v>
      </c>
      <c r="AF155">
        <v>83</v>
      </c>
      <c r="AG155">
        <v>100</v>
      </c>
      <c r="AH155">
        <v>80</v>
      </c>
      <c r="AI155">
        <v>30</v>
      </c>
      <c r="AJ155">
        <v>32</v>
      </c>
      <c r="AL155" s="35"/>
      <c r="AO155" s="3" t="str">
        <f t="shared" si="24"/>
        <v>Meganium DB</v>
      </c>
      <c r="BP155">
        <v>220</v>
      </c>
      <c r="BQ155" t="s">
        <v>271</v>
      </c>
    </row>
    <row r="156" spans="26:69" x14ac:dyDescent="0.25">
      <c r="Z156">
        <v>155</v>
      </c>
      <c r="AA156" t="s">
        <v>206</v>
      </c>
      <c r="AB156" s="3" t="str">
        <f t="shared" si="23"/>
        <v>https://pokemondb.net/pokedex/Cyndaquil</v>
      </c>
      <c r="AC156">
        <v>39</v>
      </c>
      <c r="AD156">
        <v>52</v>
      </c>
      <c r="AE156">
        <v>43</v>
      </c>
      <c r="AF156">
        <v>60</v>
      </c>
      <c r="AG156">
        <v>50</v>
      </c>
      <c r="AH156">
        <v>65</v>
      </c>
      <c r="AI156">
        <v>5</v>
      </c>
      <c r="AJ156">
        <v>1</v>
      </c>
      <c r="AL156" s="35"/>
      <c r="AO156" s="3" t="str">
        <f t="shared" si="24"/>
        <v>Cyndaquil DB</v>
      </c>
      <c r="BP156">
        <v>221</v>
      </c>
      <c r="BQ156" t="s">
        <v>272</v>
      </c>
    </row>
    <row r="157" spans="26:69" x14ac:dyDescent="0.25">
      <c r="Z157">
        <v>156</v>
      </c>
      <c r="AA157" t="s">
        <v>207</v>
      </c>
      <c r="AB157" s="3" t="str">
        <f t="shared" si="23"/>
        <v>https://pokemondb.net/pokedex/Quilava</v>
      </c>
      <c r="AC157">
        <v>58</v>
      </c>
      <c r="AD157">
        <v>64</v>
      </c>
      <c r="AE157">
        <v>58</v>
      </c>
      <c r="AF157">
        <v>80</v>
      </c>
      <c r="AG157">
        <v>65</v>
      </c>
      <c r="AH157">
        <v>80</v>
      </c>
      <c r="AI157">
        <v>15</v>
      </c>
      <c r="AJ157">
        <v>14</v>
      </c>
      <c r="AL157" s="35"/>
      <c r="AO157" s="3" t="str">
        <f t="shared" si="24"/>
        <v>Quilava DB</v>
      </c>
      <c r="BP157">
        <v>223</v>
      </c>
      <c r="BQ157" t="s">
        <v>274</v>
      </c>
    </row>
    <row r="158" spans="26:69" x14ac:dyDescent="0.25">
      <c r="Z158">
        <v>157</v>
      </c>
      <c r="AA158" t="s">
        <v>208</v>
      </c>
      <c r="AB158" s="3" t="str">
        <f t="shared" si="23"/>
        <v>https://pokemondb.net/pokedex/Typhlosion</v>
      </c>
      <c r="AC158">
        <v>78</v>
      </c>
      <c r="AD158">
        <v>84</v>
      </c>
      <c r="AE158">
        <v>78</v>
      </c>
      <c r="AF158">
        <v>109</v>
      </c>
      <c r="AG158">
        <v>85</v>
      </c>
      <c r="AH158">
        <v>100</v>
      </c>
      <c r="AI158">
        <v>30</v>
      </c>
      <c r="AJ158">
        <v>36</v>
      </c>
      <c r="AL158" s="35"/>
      <c r="AO158" s="3" t="str">
        <f t="shared" si="24"/>
        <v>Typhlosion DB</v>
      </c>
      <c r="BP158">
        <v>224</v>
      </c>
      <c r="BQ158" t="s">
        <v>275</v>
      </c>
    </row>
    <row r="159" spans="26:69" x14ac:dyDescent="0.25">
      <c r="Z159">
        <v>158</v>
      </c>
      <c r="AA159" t="s">
        <v>209</v>
      </c>
      <c r="AB159" s="3" t="str">
        <f t="shared" si="23"/>
        <v>https://pokemondb.net/pokedex/Totodile</v>
      </c>
      <c r="AC159">
        <v>50</v>
      </c>
      <c r="AD159">
        <v>65</v>
      </c>
      <c r="AE159">
        <v>64</v>
      </c>
      <c r="AF159">
        <v>44</v>
      </c>
      <c r="AG159">
        <v>48</v>
      </c>
      <c r="AH159">
        <v>43</v>
      </c>
      <c r="AI159">
        <v>5</v>
      </c>
      <c r="AJ159">
        <v>1</v>
      </c>
      <c r="AL159" s="35"/>
      <c r="AO159" s="3" t="str">
        <f t="shared" si="24"/>
        <v>Totodile DB</v>
      </c>
      <c r="BP159">
        <v>225</v>
      </c>
      <c r="BQ159" t="s">
        <v>276</v>
      </c>
    </row>
    <row r="160" spans="26:69" x14ac:dyDescent="0.25">
      <c r="Z160">
        <v>159</v>
      </c>
      <c r="AA160" t="s">
        <v>210</v>
      </c>
      <c r="AB160" s="3" t="str">
        <f t="shared" si="23"/>
        <v>https://pokemondb.net/pokedex/Croconaw</v>
      </c>
      <c r="AC160">
        <v>65</v>
      </c>
      <c r="AD160">
        <v>80</v>
      </c>
      <c r="AE160">
        <v>80</v>
      </c>
      <c r="AF160">
        <v>59</v>
      </c>
      <c r="AG160">
        <v>63</v>
      </c>
      <c r="AH160">
        <v>58</v>
      </c>
      <c r="AI160">
        <v>15</v>
      </c>
      <c r="AJ160">
        <v>18</v>
      </c>
      <c r="AL160" s="35"/>
      <c r="AO160" s="3" t="str">
        <f t="shared" si="24"/>
        <v>Croconaw DB</v>
      </c>
      <c r="BP160">
        <v>226</v>
      </c>
      <c r="BQ160" t="s">
        <v>277</v>
      </c>
    </row>
    <row r="161" spans="26:69" x14ac:dyDescent="0.25">
      <c r="Z161">
        <v>160</v>
      </c>
      <c r="AA161" t="s">
        <v>211</v>
      </c>
      <c r="AB161" s="3" t="str">
        <f t="shared" si="23"/>
        <v>https://pokemondb.net/pokedex/Feraligatr</v>
      </c>
      <c r="AC161">
        <v>85</v>
      </c>
      <c r="AD161">
        <v>105</v>
      </c>
      <c r="AE161">
        <v>100</v>
      </c>
      <c r="AF161">
        <v>79</v>
      </c>
      <c r="AG161">
        <v>83</v>
      </c>
      <c r="AH161">
        <v>78</v>
      </c>
      <c r="AI161">
        <v>30</v>
      </c>
      <c r="AJ161">
        <v>30</v>
      </c>
      <c r="AL161" s="35"/>
      <c r="AO161" s="3" t="str">
        <f t="shared" si="24"/>
        <v>Feraligatr DB</v>
      </c>
      <c r="BP161">
        <v>227</v>
      </c>
      <c r="BQ161" t="s">
        <v>278</v>
      </c>
    </row>
    <row r="162" spans="26:69" x14ac:dyDescent="0.25">
      <c r="Z162">
        <v>161</v>
      </c>
      <c r="AA162" t="s">
        <v>212</v>
      </c>
      <c r="AB162" s="3" t="str">
        <f t="shared" si="23"/>
        <v>https://pokemondb.net/pokedex/Sentret</v>
      </c>
      <c r="AC162">
        <v>35</v>
      </c>
      <c r="AD162">
        <v>46</v>
      </c>
      <c r="AE162">
        <v>34</v>
      </c>
      <c r="AF162">
        <v>35</v>
      </c>
      <c r="AG162">
        <v>45</v>
      </c>
      <c r="AH162">
        <v>20</v>
      </c>
      <c r="AI162">
        <v>5</v>
      </c>
      <c r="AJ162">
        <v>1</v>
      </c>
      <c r="AK162" s="35" t="s">
        <v>1442</v>
      </c>
      <c r="AL162" s="35"/>
      <c r="AO162" s="3" t="str">
        <f t="shared" ref="AO162:AO194" si="26">HYPERLINK(AB162,AA162&amp;" DB")</f>
        <v>Sentret DB</v>
      </c>
      <c r="BP162">
        <v>228</v>
      </c>
      <c r="BQ162" t="s">
        <v>279</v>
      </c>
    </row>
    <row r="163" spans="26:69" x14ac:dyDescent="0.25">
      <c r="Z163">
        <v>162</v>
      </c>
      <c r="AA163" t="s">
        <v>213</v>
      </c>
      <c r="AB163" s="3" t="str">
        <f t="shared" si="23"/>
        <v>https://pokemondb.net/pokedex/Furret</v>
      </c>
      <c r="AC163">
        <v>85</v>
      </c>
      <c r="AD163">
        <v>76</v>
      </c>
      <c r="AE163">
        <v>64</v>
      </c>
      <c r="AF163">
        <v>45</v>
      </c>
      <c r="AG163">
        <v>55</v>
      </c>
      <c r="AH163">
        <v>90</v>
      </c>
      <c r="AI163">
        <v>10</v>
      </c>
      <c r="AJ163">
        <v>15</v>
      </c>
      <c r="AL163" s="35"/>
      <c r="AO163" s="3" t="str">
        <f t="shared" si="26"/>
        <v>Furret DB</v>
      </c>
      <c r="BP163">
        <v>229</v>
      </c>
      <c r="BQ163" t="s">
        <v>280</v>
      </c>
    </row>
    <row r="164" spans="26:69" x14ac:dyDescent="0.25">
      <c r="Z164">
        <v>163</v>
      </c>
      <c r="AA164" t="s">
        <v>214</v>
      </c>
      <c r="AB164" s="3" t="str">
        <f t="shared" si="23"/>
        <v>https://pokemondb.net/pokedex/Hoothoot</v>
      </c>
      <c r="AC164">
        <v>60</v>
      </c>
      <c r="AD164">
        <v>30</v>
      </c>
      <c r="AE164">
        <v>30</v>
      </c>
      <c r="AF164">
        <v>36</v>
      </c>
      <c r="AG164">
        <v>56</v>
      </c>
      <c r="AH164">
        <v>50</v>
      </c>
      <c r="AI164">
        <v>5</v>
      </c>
      <c r="AJ164">
        <v>1</v>
      </c>
      <c r="AL164" s="35"/>
      <c r="AO164" s="3" t="str">
        <f t="shared" si="26"/>
        <v>Hoothoot DB</v>
      </c>
      <c r="BP164">
        <v>230</v>
      </c>
      <c r="BQ164" t="s">
        <v>281</v>
      </c>
    </row>
    <row r="165" spans="26:69" x14ac:dyDescent="0.25">
      <c r="Z165">
        <v>164</v>
      </c>
      <c r="AA165" t="s">
        <v>215</v>
      </c>
      <c r="AB165" s="3" t="str">
        <f t="shared" si="23"/>
        <v>https://pokemondb.net/pokedex/Noctowl</v>
      </c>
      <c r="AC165">
        <v>100</v>
      </c>
      <c r="AD165">
        <v>50</v>
      </c>
      <c r="AE165">
        <v>50</v>
      </c>
      <c r="AF165">
        <v>86</v>
      </c>
      <c r="AG165">
        <v>96</v>
      </c>
      <c r="AH165">
        <v>70</v>
      </c>
      <c r="AI165">
        <v>10</v>
      </c>
      <c r="AJ165">
        <v>20</v>
      </c>
      <c r="AL165" s="35"/>
      <c r="AO165" s="3" t="str">
        <f t="shared" si="26"/>
        <v>Noctowl DB</v>
      </c>
      <c r="BP165">
        <v>231</v>
      </c>
      <c r="BQ165" t="s">
        <v>282</v>
      </c>
    </row>
    <row r="166" spans="26:69" x14ac:dyDescent="0.25">
      <c r="Z166">
        <v>165</v>
      </c>
      <c r="AA166" t="s">
        <v>216</v>
      </c>
      <c r="AB166" s="3" t="str">
        <f t="shared" si="23"/>
        <v>https://pokemondb.net/pokedex/Ledyba</v>
      </c>
      <c r="AC166">
        <v>40</v>
      </c>
      <c r="AD166">
        <v>20</v>
      </c>
      <c r="AE166">
        <v>30</v>
      </c>
      <c r="AF166">
        <v>40</v>
      </c>
      <c r="AG166">
        <v>80</v>
      </c>
      <c r="AH166">
        <v>55</v>
      </c>
      <c r="AI166">
        <v>5</v>
      </c>
      <c r="AJ166">
        <v>1</v>
      </c>
      <c r="AK166" s="35" t="s">
        <v>1424</v>
      </c>
      <c r="AL166" s="35"/>
      <c r="AO166" s="3" t="str">
        <f t="shared" si="26"/>
        <v>Ledyba DB</v>
      </c>
      <c r="BP166">
        <v>232</v>
      </c>
      <c r="BQ166" t="s">
        <v>283</v>
      </c>
    </row>
    <row r="167" spans="26:69" x14ac:dyDescent="0.25">
      <c r="Z167">
        <v>166</v>
      </c>
      <c r="AA167" t="s">
        <v>217</v>
      </c>
      <c r="AB167" s="3" t="str">
        <f t="shared" si="23"/>
        <v>https://pokemondb.net/pokedex/Ledian</v>
      </c>
      <c r="AC167">
        <v>55</v>
      </c>
      <c r="AD167">
        <v>35</v>
      </c>
      <c r="AE167">
        <v>50</v>
      </c>
      <c r="AF167">
        <v>55</v>
      </c>
      <c r="AG167">
        <v>110</v>
      </c>
      <c r="AH167">
        <v>85</v>
      </c>
      <c r="AI167">
        <v>8</v>
      </c>
      <c r="AJ167">
        <v>18</v>
      </c>
      <c r="AL167" s="35"/>
      <c r="AO167" s="3" t="str">
        <f t="shared" si="26"/>
        <v>Ledian DB</v>
      </c>
      <c r="BP167">
        <v>234</v>
      </c>
      <c r="BQ167" t="s">
        <v>285</v>
      </c>
    </row>
    <row r="168" spans="26:69" x14ac:dyDescent="0.25">
      <c r="Z168">
        <v>167</v>
      </c>
      <c r="AA168" t="s">
        <v>218</v>
      </c>
      <c r="AB168" s="3" t="str">
        <f t="shared" si="23"/>
        <v>https://pokemondb.net/pokedex/Spinarak</v>
      </c>
      <c r="AC168">
        <v>40</v>
      </c>
      <c r="AD168">
        <v>60</v>
      </c>
      <c r="AE168">
        <v>40</v>
      </c>
      <c r="AF168">
        <v>40</v>
      </c>
      <c r="AG168">
        <v>40</v>
      </c>
      <c r="AH168">
        <v>30</v>
      </c>
      <c r="AI168">
        <v>5</v>
      </c>
      <c r="AJ168">
        <v>1</v>
      </c>
      <c r="AL168" s="35"/>
      <c r="AO168" s="3" t="str">
        <f t="shared" si="26"/>
        <v>Spinarak DB</v>
      </c>
      <c r="BP168">
        <v>235</v>
      </c>
      <c r="BQ168" t="s">
        <v>286</v>
      </c>
    </row>
    <row r="169" spans="26:69" x14ac:dyDescent="0.25">
      <c r="Z169">
        <v>168</v>
      </c>
      <c r="AA169" t="s">
        <v>219</v>
      </c>
      <c r="AB169" s="3" t="str">
        <f t="shared" si="23"/>
        <v>https://pokemondb.net/pokedex/Ariados</v>
      </c>
      <c r="AC169">
        <v>70</v>
      </c>
      <c r="AD169">
        <v>90</v>
      </c>
      <c r="AE169">
        <v>70</v>
      </c>
      <c r="AF169">
        <v>60</v>
      </c>
      <c r="AG169">
        <v>70</v>
      </c>
      <c r="AH169">
        <v>40</v>
      </c>
      <c r="AI169">
        <v>8</v>
      </c>
      <c r="AJ169">
        <v>22</v>
      </c>
      <c r="AL169" s="35"/>
      <c r="AO169" s="3" t="str">
        <f t="shared" si="26"/>
        <v>Ariados DB</v>
      </c>
      <c r="BP169">
        <v>241</v>
      </c>
      <c r="BQ169" t="s">
        <v>292</v>
      </c>
    </row>
    <row r="170" spans="26:69" x14ac:dyDescent="0.25">
      <c r="Z170">
        <v>169</v>
      </c>
      <c r="AA170" t="s">
        <v>220</v>
      </c>
      <c r="AB170" s="3" t="str">
        <f t="shared" si="23"/>
        <v>https://pokemondb.net/pokedex/Crobat</v>
      </c>
      <c r="AC170">
        <v>85</v>
      </c>
      <c r="AD170">
        <v>90</v>
      </c>
      <c r="AE170">
        <v>80</v>
      </c>
      <c r="AF170">
        <v>70</v>
      </c>
      <c r="AG170">
        <v>80</v>
      </c>
      <c r="AH170">
        <v>130</v>
      </c>
      <c r="AI170">
        <v>26</v>
      </c>
      <c r="AL170" s="35"/>
      <c r="AO170" s="3" t="str">
        <f t="shared" si="26"/>
        <v>Crobat DB</v>
      </c>
      <c r="BP170">
        <v>243</v>
      </c>
      <c r="BQ170" t="s">
        <v>294</v>
      </c>
    </row>
    <row r="171" spans="26:69" x14ac:dyDescent="0.25">
      <c r="Z171">
        <v>170</v>
      </c>
      <c r="AA171" t="s">
        <v>221</v>
      </c>
      <c r="AB171" s="3" t="str">
        <f t="shared" si="23"/>
        <v>https://pokemondb.net/pokedex/Chinchou</v>
      </c>
      <c r="AC171">
        <v>75</v>
      </c>
      <c r="AD171">
        <v>38</v>
      </c>
      <c r="AE171">
        <v>38</v>
      </c>
      <c r="AF171">
        <v>56</v>
      </c>
      <c r="AG171">
        <v>56</v>
      </c>
      <c r="AH171">
        <v>67</v>
      </c>
      <c r="AI171">
        <v>4</v>
      </c>
      <c r="AJ171">
        <v>1</v>
      </c>
      <c r="AL171" s="35"/>
      <c r="AO171" s="3" t="str">
        <f t="shared" si="26"/>
        <v>Chinchou DB</v>
      </c>
      <c r="BP171">
        <v>244</v>
      </c>
      <c r="BQ171" t="s">
        <v>295</v>
      </c>
    </row>
    <row r="172" spans="26:69" x14ac:dyDescent="0.25">
      <c r="Z172">
        <v>171</v>
      </c>
      <c r="AA172" t="s">
        <v>222</v>
      </c>
      <c r="AB172" s="3" t="str">
        <f t="shared" si="23"/>
        <v>https://pokemondb.net/pokedex/Lanturn</v>
      </c>
      <c r="AC172">
        <v>125</v>
      </c>
      <c r="AD172">
        <v>58</v>
      </c>
      <c r="AE172">
        <v>58</v>
      </c>
      <c r="AF172">
        <v>76</v>
      </c>
      <c r="AG172">
        <v>76</v>
      </c>
      <c r="AH172">
        <v>67</v>
      </c>
      <c r="AI172">
        <v>5</v>
      </c>
      <c r="AJ172">
        <v>27</v>
      </c>
      <c r="AL172" s="35"/>
      <c r="AO172" s="3" t="str">
        <f t="shared" si="26"/>
        <v>Lanturn DB</v>
      </c>
      <c r="BP172">
        <v>245</v>
      </c>
      <c r="BQ172" t="s">
        <v>296</v>
      </c>
    </row>
    <row r="173" spans="26:69" x14ac:dyDescent="0.25">
      <c r="Z173">
        <v>172</v>
      </c>
      <c r="AA173" t="s">
        <v>223</v>
      </c>
      <c r="AB173" s="3" t="str">
        <f t="shared" si="23"/>
        <v>https://pokemondb.net/pokedex/Pichu</v>
      </c>
      <c r="AC173">
        <v>20</v>
      </c>
      <c r="AD173">
        <v>40</v>
      </c>
      <c r="AE173">
        <v>15</v>
      </c>
      <c r="AF173">
        <v>35</v>
      </c>
      <c r="AG173">
        <v>35</v>
      </c>
      <c r="AH173">
        <v>60</v>
      </c>
      <c r="AI173">
        <v>5</v>
      </c>
      <c r="AJ173">
        <v>1</v>
      </c>
      <c r="AL173" s="35"/>
      <c r="AO173" s="3" t="str">
        <f t="shared" si="26"/>
        <v>Pichu DB</v>
      </c>
      <c r="BP173">
        <v>246</v>
      </c>
      <c r="BQ173" t="s">
        <v>297</v>
      </c>
    </row>
    <row r="174" spans="26:69" x14ac:dyDescent="0.25">
      <c r="Z174">
        <v>173</v>
      </c>
      <c r="AA174" t="s">
        <v>224</v>
      </c>
      <c r="AB174" s="3" t="str">
        <f t="shared" si="23"/>
        <v>https://pokemondb.net/pokedex/Cleffa</v>
      </c>
      <c r="AC174">
        <v>50</v>
      </c>
      <c r="AD174">
        <v>25</v>
      </c>
      <c r="AE174">
        <v>28</v>
      </c>
      <c r="AF174">
        <v>45</v>
      </c>
      <c r="AG174">
        <v>55</v>
      </c>
      <c r="AH174">
        <v>15</v>
      </c>
      <c r="AI174">
        <v>5</v>
      </c>
      <c r="AJ174">
        <v>1</v>
      </c>
      <c r="AL174" s="35"/>
      <c r="AO174" s="3" t="str">
        <f t="shared" si="26"/>
        <v>Cleffa DB</v>
      </c>
      <c r="BP174">
        <v>247</v>
      </c>
      <c r="BQ174" t="s">
        <v>298</v>
      </c>
    </row>
    <row r="175" spans="26:69" x14ac:dyDescent="0.25">
      <c r="Z175">
        <v>174</v>
      </c>
      <c r="AA175" t="s">
        <v>225</v>
      </c>
      <c r="AB175" s="3" t="str">
        <f t="shared" si="23"/>
        <v>https://pokemondb.net/pokedex/Igglybuff</v>
      </c>
      <c r="AC175">
        <v>90</v>
      </c>
      <c r="AD175">
        <v>30</v>
      </c>
      <c r="AE175">
        <v>15</v>
      </c>
      <c r="AF175">
        <v>40</v>
      </c>
      <c r="AG175">
        <v>20</v>
      </c>
      <c r="AH175">
        <v>15</v>
      </c>
      <c r="AI175">
        <v>5</v>
      </c>
      <c r="AJ175">
        <v>1</v>
      </c>
      <c r="AL175" s="35"/>
      <c r="AO175" s="3" t="str">
        <f t="shared" si="26"/>
        <v>Igglybuff DB</v>
      </c>
      <c r="BP175">
        <v>248</v>
      </c>
      <c r="BQ175" t="s">
        <v>299</v>
      </c>
    </row>
    <row r="176" spans="26:69" x14ac:dyDescent="0.25">
      <c r="Z176">
        <v>175</v>
      </c>
      <c r="AA176" t="s">
        <v>226</v>
      </c>
      <c r="AB176" s="3" t="str">
        <f t="shared" si="23"/>
        <v>https://pokemondb.net/pokedex/Togepi</v>
      </c>
      <c r="AC176">
        <v>35</v>
      </c>
      <c r="AD176">
        <v>20</v>
      </c>
      <c r="AE176">
        <v>65</v>
      </c>
      <c r="AF176">
        <v>40</v>
      </c>
      <c r="AG176">
        <v>65</v>
      </c>
      <c r="AH176">
        <v>20</v>
      </c>
      <c r="AI176">
        <v>5</v>
      </c>
      <c r="AJ176">
        <v>1</v>
      </c>
      <c r="AL176" s="35"/>
      <c r="AO176" s="3" t="str">
        <f t="shared" si="26"/>
        <v>Togepi DB</v>
      </c>
      <c r="BP176">
        <v>249</v>
      </c>
      <c r="BQ176" t="s">
        <v>300</v>
      </c>
    </row>
    <row r="177" spans="26:69" x14ac:dyDescent="0.25">
      <c r="Z177">
        <v>176</v>
      </c>
      <c r="AA177" t="s">
        <v>227</v>
      </c>
      <c r="AB177" s="3" t="str">
        <f t="shared" si="23"/>
        <v>https://pokemondb.net/pokedex/Togetic</v>
      </c>
      <c r="AC177">
        <v>55</v>
      </c>
      <c r="AD177">
        <v>40</v>
      </c>
      <c r="AE177">
        <v>85</v>
      </c>
      <c r="AF177">
        <v>80</v>
      </c>
      <c r="AG177">
        <v>105</v>
      </c>
      <c r="AH177">
        <v>40</v>
      </c>
      <c r="AI177">
        <v>15</v>
      </c>
      <c r="AL177" s="35"/>
      <c r="AO177" s="3" t="str">
        <f t="shared" si="26"/>
        <v>Togetic DB</v>
      </c>
      <c r="BP177">
        <v>250</v>
      </c>
      <c r="BQ177" t="s">
        <v>301</v>
      </c>
    </row>
    <row r="178" spans="26:69" x14ac:dyDescent="0.25">
      <c r="Z178">
        <v>177</v>
      </c>
      <c r="AA178" t="s">
        <v>228</v>
      </c>
      <c r="AB178" s="3" t="str">
        <f t="shared" si="23"/>
        <v>https://pokemondb.net/pokedex/Natu</v>
      </c>
      <c r="AC178">
        <v>40</v>
      </c>
      <c r="AD178">
        <v>50</v>
      </c>
      <c r="AE178">
        <v>45</v>
      </c>
      <c r="AF178">
        <v>70</v>
      </c>
      <c r="AG178">
        <v>45</v>
      </c>
      <c r="AH178">
        <v>70</v>
      </c>
      <c r="AI178">
        <v>5</v>
      </c>
      <c r="AJ178">
        <v>1</v>
      </c>
      <c r="AL178" s="35"/>
      <c r="AO178" s="3" t="str">
        <f t="shared" si="26"/>
        <v>Natu DB</v>
      </c>
      <c r="BP178">
        <v>251</v>
      </c>
      <c r="BQ178" t="s">
        <v>302</v>
      </c>
    </row>
    <row r="179" spans="26:69" x14ac:dyDescent="0.25">
      <c r="Z179">
        <v>178</v>
      </c>
      <c r="AA179" t="s">
        <v>229</v>
      </c>
      <c r="AB179" s="3" t="str">
        <f t="shared" si="23"/>
        <v>https://pokemondb.net/pokedex/Xatu</v>
      </c>
      <c r="AC179">
        <v>65</v>
      </c>
      <c r="AD179">
        <v>75</v>
      </c>
      <c r="AE179">
        <v>70</v>
      </c>
      <c r="AF179">
        <v>95</v>
      </c>
      <c r="AG179">
        <v>70</v>
      </c>
      <c r="AH179">
        <v>95</v>
      </c>
      <c r="AI179">
        <v>15</v>
      </c>
      <c r="AJ179">
        <v>25</v>
      </c>
      <c r="AL179" s="35"/>
      <c r="AO179" s="3" t="str">
        <f t="shared" si="26"/>
        <v>Xatu DB</v>
      </c>
      <c r="BP179">
        <v>261</v>
      </c>
      <c r="BQ179" t="s">
        <v>312</v>
      </c>
    </row>
    <row r="180" spans="26:69" x14ac:dyDescent="0.25">
      <c r="Z180">
        <v>179</v>
      </c>
      <c r="AA180" t="s">
        <v>230</v>
      </c>
      <c r="AB180" s="3" t="str">
        <f t="shared" si="23"/>
        <v>https://pokemondb.net/pokedex/Mareep</v>
      </c>
      <c r="AC180">
        <v>55</v>
      </c>
      <c r="AD180">
        <v>40</v>
      </c>
      <c r="AE180">
        <v>40</v>
      </c>
      <c r="AF180">
        <v>65</v>
      </c>
      <c r="AG180">
        <v>45</v>
      </c>
      <c r="AH180">
        <v>35</v>
      </c>
      <c r="AI180">
        <v>5</v>
      </c>
      <c r="AJ180">
        <v>1</v>
      </c>
      <c r="AL180" s="35"/>
      <c r="AO180" s="3" t="str">
        <f t="shared" si="26"/>
        <v>Mareep DB</v>
      </c>
      <c r="BP180">
        <v>262</v>
      </c>
      <c r="BQ180" t="s">
        <v>313</v>
      </c>
    </row>
    <row r="181" spans="26:69" x14ac:dyDescent="0.25">
      <c r="Z181">
        <v>180</v>
      </c>
      <c r="AA181" t="s">
        <v>231</v>
      </c>
      <c r="AB181" s="3" t="str">
        <f t="shared" si="23"/>
        <v>https://pokemondb.net/pokedex/Flaaffy</v>
      </c>
      <c r="AC181">
        <v>70</v>
      </c>
      <c r="AD181">
        <v>55</v>
      </c>
      <c r="AE181">
        <v>55</v>
      </c>
      <c r="AF181">
        <v>80</v>
      </c>
      <c r="AG181">
        <v>60</v>
      </c>
      <c r="AH181">
        <v>45</v>
      </c>
      <c r="AI181">
        <v>12</v>
      </c>
      <c r="AJ181">
        <v>15</v>
      </c>
      <c r="AL181" s="35"/>
      <c r="AO181" s="3" t="str">
        <f t="shared" si="26"/>
        <v>Flaaffy DB</v>
      </c>
      <c r="BP181">
        <v>263</v>
      </c>
      <c r="BQ181" t="s">
        <v>314</v>
      </c>
    </row>
    <row r="182" spans="26:69" x14ac:dyDescent="0.25">
      <c r="Z182">
        <v>181</v>
      </c>
      <c r="AA182" t="s">
        <v>232</v>
      </c>
      <c r="AB182" s="3" t="str">
        <f t="shared" si="23"/>
        <v>https://pokemondb.net/pokedex/Ampharos</v>
      </c>
      <c r="AC182">
        <v>90</v>
      </c>
      <c r="AD182">
        <v>75</v>
      </c>
      <c r="AE182">
        <v>85</v>
      </c>
      <c r="AF182">
        <v>115</v>
      </c>
      <c r="AG182">
        <v>90</v>
      </c>
      <c r="AH182">
        <v>55</v>
      </c>
      <c r="AI182">
        <v>19</v>
      </c>
      <c r="AJ182">
        <v>30</v>
      </c>
      <c r="AL182" s="35"/>
      <c r="AO182" s="3" t="str">
        <f t="shared" si="26"/>
        <v>Ampharos DB</v>
      </c>
      <c r="BP182">
        <v>264</v>
      </c>
      <c r="BQ182" t="s">
        <v>315</v>
      </c>
    </row>
    <row r="183" spans="26:69" x14ac:dyDescent="0.25">
      <c r="Z183">
        <v>182</v>
      </c>
      <c r="AA183" t="s">
        <v>233</v>
      </c>
      <c r="AB183" s="3" t="str">
        <f t="shared" si="23"/>
        <v>https://pokemondb.net/pokedex/Bellossom</v>
      </c>
      <c r="AC183">
        <v>75</v>
      </c>
      <c r="AD183">
        <v>80</v>
      </c>
      <c r="AE183">
        <v>95</v>
      </c>
      <c r="AF183">
        <v>90</v>
      </c>
      <c r="AG183">
        <v>100</v>
      </c>
      <c r="AH183">
        <v>50</v>
      </c>
      <c r="AI183">
        <v>10</v>
      </c>
      <c r="AJ183">
        <v>1</v>
      </c>
      <c r="AL183" s="35"/>
      <c r="AO183" s="3" t="str">
        <f t="shared" si="26"/>
        <v>Bellossom DB</v>
      </c>
      <c r="BP183">
        <v>265</v>
      </c>
      <c r="BQ183" t="s">
        <v>316</v>
      </c>
    </row>
    <row r="184" spans="26:69" x14ac:dyDescent="0.25">
      <c r="Z184">
        <v>183</v>
      </c>
      <c r="AA184" t="s">
        <v>234</v>
      </c>
      <c r="AB184" s="3" t="str">
        <f t="shared" si="23"/>
        <v>https://pokemondb.net/pokedex/Marill</v>
      </c>
      <c r="AC184">
        <v>70</v>
      </c>
      <c r="AD184">
        <v>20</v>
      </c>
      <c r="AE184">
        <v>50</v>
      </c>
      <c r="AF184">
        <v>20</v>
      </c>
      <c r="AG184">
        <v>50</v>
      </c>
      <c r="AH184">
        <v>40</v>
      </c>
      <c r="AI184">
        <v>5</v>
      </c>
      <c r="AK184" s="35" t="s">
        <v>1413</v>
      </c>
      <c r="AL184" s="35"/>
      <c r="AO184" s="3" t="str">
        <f t="shared" si="26"/>
        <v>Marill DB</v>
      </c>
      <c r="BP184">
        <v>266</v>
      </c>
      <c r="BQ184" t="s">
        <v>317</v>
      </c>
    </row>
    <row r="185" spans="26:69" x14ac:dyDescent="0.25">
      <c r="Z185">
        <v>184</v>
      </c>
      <c r="AA185" t="s">
        <v>235</v>
      </c>
      <c r="AB185" s="3" t="str">
        <f t="shared" si="23"/>
        <v>https://pokemondb.net/pokedex/Azumarill</v>
      </c>
      <c r="AC185">
        <v>100</v>
      </c>
      <c r="AD185">
        <v>50</v>
      </c>
      <c r="AE185">
        <v>80</v>
      </c>
      <c r="AF185">
        <v>60</v>
      </c>
      <c r="AG185">
        <v>80</v>
      </c>
      <c r="AH185">
        <v>50</v>
      </c>
      <c r="AI185">
        <v>5</v>
      </c>
      <c r="AJ185">
        <v>18</v>
      </c>
      <c r="AK185" s="35" t="s">
        <v>1421</v>
      </c>
      <c r="AL185" s="35"/>
      <c r="AO185" s="3" t="str">
        <f t="shared" si="26"/>
        <v>Azumarill DB</v>
      </c>
      <c r="BP185">
        <v>267</v>
      </c>
      <c r="BQ185" t="s">
        <v>318</v>
      </c>
    </row>
    <row r="186" spans="26:69" x14ac:dyDescent="0.25">
      <c r="Z186">
        <v>185</v>
      </c>
      <c r="AA186" t="s">
        <v>236</v>
      </c>
      <c r="AB186" s="3" t="str">
        <f t="shared" si="23"/>
        <v>https://pokemondb.net/pokedex/Sudowoodo</v>
      </c>
      <c r="AC186">
        <v>70</v>
      </c>
      <c r="AD186">
        <v>100</v>
      </c>
      <c r="AE186">
        <v>115</v>
      </c>
      <c r="AF186">
        <v>30</v>
      </c>
      <c r="AG186">
        <v>65</v>
      </c>
      <c r="AH186">
        <v>30</v>
      </c>
      <c r="AI186">
        <v>8</v>
      </c>
      <c r="AL186" s="35"/>
      <c r="AO186" s="3" t="str">
        <f t="shared" si="26"/>
        <v>Sudowoodo DB</v>
      </c>
      <c r="BP186">
        <v>268</v>
      </c>
      <c r="BQ186" t="s">
        <v>319</v>
      </c>
    </row>
    <row r="187" spans="26:69" x14ac:dyDescent="0.25">
      <c r="Z187">
        <v>186</v>
      </c>
      <c r="AA187" t="s">
        <v>237</v>
      </c>
      <c r="AB187" s="3" t="str">
        <f t="shared" si="23"/>
        <v>https://pokemondb.net/pokedex/Politoed</v>
      </c>
      <c r="AC187">
        <v>90</v>
      </c>
      <c r="AD187">
        <v>75</v>
      </c>
      <c r="AE187">
        <v>75</v>
      </c>
      <c r="AF187">
        <v>90</v>
      </c>
      <c r="AG187">
        <v>100</v>
      </c>
      <c r="AH187">
        <v>70</v>
      </c>
      <c r="AI187">
        <v>15</v>
      </c>
      <c r="AL187" s="35"/>
      <c r="AO187" s="3" t="str">
        <f t="shared" si="26"/>
        <v>Politoed DB</v>
      </c>
      <c r="BP187">
        <v>269</v>
      </c>
      <c r="BQ187" t="s">
        <v>320</v>
      </c>
    </row>
    <row r="188" spans="26:69" x14ac:dyDescent="0.25">
      <c r="Z188">
        <v>187</v>
      </c>
      <c r="AA188" t="s">
        <v>238</v>
      </c>
      <c r="AB188" s="3" t="str">
        <f t="shared" si="23"/>
        <v>https://pokemondb.net/pokedex/Hoppip</v>
      </c>
      <c r="AC188">
        <v>35</v>
      </c>
      <c r="AD188">
        <v>35</v>
      </c>
      <c r="AE188">
        <v>40</v>
      </c>
      <c r="AF188">
        <v>35</v>
      </c>
      <c r="AG188">
        <v>55</v>
      </c>
      <c r="AH188">
        <v>50</v>
      </c>
      <c r="AI188">
        <v>3</v>
      </c>
      <c r="AJ188">
        <v>1</v>
      </c>
      <c r="AL188" s="35"/>
      <c r="AO188" s="3" t="str">
        <f t="shared" si="26"/>
        <v>Hoppip DB</v>
      </c>
      <c r="BP188">
        <v>270</v>
      </c>
      <c r="BQ188" t="s">
        <v>321</v>
      </c>
    </row>
    <row r="189" spans="26:69" x14ac:dyDescent="0.25">
      <c r="Z189">
        <v>188</v>
      </c>
      <c r="AA189" t="s">
        <v>239</v>
      </c>
      <c r="AB189" s="3" t="str">
        <f t="shared" si="23"/>
        <v>https://pokemondb.net/pokedex/Skiploom</v>
      </c>
      <c r="AC189">
        <v>55</v>
      </c>
      <c r="AD189">
        <v>45</v>
      </c>
      <c r="AE189">
        <v>50</v>
      </c>
      <c r="AF189">
        <v>45</v>
      </c>
      <c r="AG189">
        <v>65</v>
      </c>
      <c r="AH189">
        <v>80</v>
      </c>
      <c r="AI189">
        <v>3</v>
      </c>
      <c r="AJ189">
        <v>18</v>
      </c>
      <c r="AL189" s="35"/>
      <c r="AO189" s="3" t="str">
        <f t="shared" si="26"/>
        <v>Skiploom DB</v>
      </c>
      <c r="BP189">
        <v>271</v>
      </c>
      <c r="BQ189" t="s">
        <v>322</v>
      </c>
    </row>
    <row r="190" spans="26:69" x14ac:dyDescent="0.25">
      <c r="Z190">
        <v>189</v>
      </c>
      <c r="AA190" t="s">
        <v>240</v>
      </c>
      <c r="AB190" s="3" t="str">
        <f t="shared" si="23"/>
        <v>https://pokemondb.net/pokedex/Jumpluff</v>
      </c>
      <c r="AC190">
        <v>75</v>
      </c>
      <c r="AD190">
        <v>55</v>
      </c>
      <c r="AE190">
        <v>70</v>
      </c>
      <c r="AF190">
        <v>55</v>
      </c>
      <c r="AG190">
        <v>95</v>
      </c>
      <c r="AH190">
        <v>110</v>
      </c>
      <c r="AI190">
        <v>3</v>
      </c>
      <c r="AJ190">
        <v>27</v>
      </c>
      <c r="AL190" s="35"/>
      <c r="AO190" s="3" t="str">
        <f t="shared" si="26"/>
        <v>Jumpluff DB</v>
      </c>
      <c r="BP190">
        <v>272</v>
      </c>
      <c r="BQ190" t="s">
        <v>323</v>
      </c>
    </row>
    <row r="191" spans="26:69" x14ac:dyDescent="0.25">
      <c r="Z191">
        <v>190</v>
      </c>
      <c r="AA191" t="s">
        <v>241</v>
      </c>
      <c r="AB191" s="3" t="str">
        <f t="shared" si="23"/>
        <v>https://pokemondb.net/pokedex/Aipom</v>
      </c>
      <c r="AC191">
        <v>55</v>
      </c>
      <c r="AD191">
        <v>70</v>
      </c>
      <c r="AE191">
        <v>55</v>
      </c>
      <c r="AF191">
        <v>40</v>
      </c>
      <c r="AG191">
        <v>55</v>
      </c>
      <c r="AH191">
        <v>85</v>
      </c>
      <c r="AI191">
        <v>8</v>
      </c>
      <c r="AJ191">
        <v>1</v>
      </c>
      <c r="AL191" s="35"/>
      <c r="AO191" s="3" t="str">
        <f t="shared" si="26"/>
        <v>Aipom DB</v>
      </c>
      <c r="BP191">
        <v>273</v>
      </c>
      <c r="BQ191" t="s">
        <v>324</v>
      </c>
    </row>
    <row r="192" spans="26:69" x14ac:dyDescent="0.25">
      <c r="Z192">
        <v>191</v>
      </c>
      <c r="AA192" t="s">
        <v>242</v>
      </c>
      <c r="AB192" s="3" t="str">
        <f t="shared" si="23"/>
        <v>https://pokemondb.net/pokedex/Sunkern</v>
      </c>
      <c r="AC192">
        <v>30</v>
      </c>
      <c r="AD192">
        <v>30</v>
      </c>
      <c r="AE192">
        <v>30</v>
      </c>
      <c r="AF192">
        <v>30</v>
      </c>
      <c r="AG192">
        <v>30</v>
      </c>
      <c r="AH192">
        <v>30</v>
      </c>
      <c r="AI192">
        <v>2</v>
      </c>
      <c r="AJ192">
        <v>1</v>
      </c>
      <c r="AL192" s="35"/>
      <c r="AO192" s="3" t="str">
        <f t="shared" si="26"/>
        <v>Sunkern DB</v>
      </c>
      <c r="BP192">
        <v>274</v>
      </c>
      <c r="BQ192" t="s">
        <v>325</v>
      </c>
    </row>
    <row r="193" spans="26:69" x14ac:dyDescent="0.25">
      <c r="Z193">
        <v>192</v>
      </c>
      <c r="AA193" t="s">
        <v>243</v>
      </c>
      <c r="AB193" s="3" t="str">
        <f t="shared" si="23"/>
        <v>https://pokemondb.net/pokedex/Sunflora</v>
      </c>
      <c r="AC193">
        <v>75</v>
      </c>
      <c r="AD193">
        <v>75</v>
      </c>
      <c r="AE193">
        <v>55</v>
      </c>
      <c r="AF193">
        <v>105</v>
      </c>
      <c r="AG193">
        <v>85</v>
      </c>
      <c r="AH193">
        <v>30</v>
      </c>
      <c r="AI193">
        <v>5</v>
      </c>
      <c r="AL193" s="35"/>
      <c r="AO193" s="3" t="str">
        <f t="shared" si="26"/>
        <v>Sunflora DB</v>
      </c>
      <c r="BP193">
        <v>275</v>
      </c>
      <c r="BQ193" t="s">
        <v>326</v>
      </c>
    </row>
    <row r="194" spans="26:69" x14ac:dyDescent="0.25">
      <c r="Z194">
        <v>193</v>
      </c>
      <c r="AA194" t="s">
        <v>244</v>
      </c>
      <c r="AB194" s="3" t="str">
        <f t="shared" ref="AB194:AB257" si="27">CONCATENATE($P$4,AA194)</f>
        <v>https://pokemondb.net/pokedex/Yanma</v>
      </c>
      <c r="AC194">
        <v>65</v>
      </c>
      <c r="AD194">
        <v>65</v>
      </c>
      <c r="AE194">
        <v>45</v>
      </c>
      <c r="AF194">
        <v>75</v>
      </c>
      <c r="AG194">
        <v>45</v>
      </c>
      <c r="AH194">
        <v>95</v>
      </c>
      <c r="AI194">
        <v>3</v>
      </c>
      <c r="AJ194">
        <v>1</v>
      </c>
      <c r="AL194" s="35"/>
      <c r="AO194" s="3" t="str">
        <f t="shared" si="26"/>
        <v>Yanma DB</v>
      </c>
      <c r="BP194">
        <v>276</v>
      </c>
      <c r="BQ194" t="s">
        <v>327</v>
      </c>
    </row>
    <row r="195" spans="26:69" x14ac:dyDescent="0.25">
      <c r="Z195">
        <v>194</v>
      </c>
      <c r="AA195" t="s">
        <v>245</v>
      </c>
      <c r="AB195" s="3" t="str">
        <f t="shared" si="27"/>
        <v>https://pokemondb.net/pokedex/Wooper</v>
      </c>
      <c r="AC195">
        <v>55</v>
      </c>
      <c r="AD195">
        <v>45</v>
      </c>
      <c r="AE195">
        <v>45</v>
      </c>
      <c r="AF195">
        <v>25</v>
      </c>
      <c r="AG195">
        <v>25</v>
      </c>
      <c r="AH195">
        <v>15</v>
      </c>
      <c r="AI195">
        <v>5</v>
      </c>
      <c r="AJ195">
        <v>1</v>
      </c>
      <c r="AL195" s="35"/>
      <c r="AO195" s="3" t="str">
        <f t="shared" ref="AO195:AO258" si="28">HYPERLINK(AB195,AA195&amp;" DB")</f>
        <v>Wooper DB</v>
      </c>
      <c r="BP195">
        <v>277</v>
      </c>
      <c r="BQ195" t="s">
        <v>328</v>
      </c>
    </row>
    <row r="196" spans="26:69" x14ac:dyDescent="0.25">
      <c r="Z196">
        <v>195</v>
      </c>
      <c r="AA196" t="s">
        <v>246</v>
      </c>
      <c r="AB196" s="3" t="str">
        <f t="shared" si="27"/>
        <v>https://pokemondb.net/pokedex/Quagsire</v>
      </c>
      <c r="AC196">
        <v>95</v>
      </c>
      <c r="AD196">
        <v>85</v>
      </c>
      <c r="AE196">
        <v>85</v>
      </c>
      <c r="AF196">
        <v>65</v>
      </c>
      <c r="AG196">
        <v>65</v>
      </c>
      <c r="AH196">
        <v>35</v>
      </c>
      <c r="AI196">
        <v>15</v>
      </c>
      <c r="AJ196">
        <v>20</v>
      </c>
      <c r="AL196" s="35"/>
      <c r="AO196" s="3" t="str">
        <f t="shared" si="28"/>
        <v>Quagsire DB</v>
      </c>
      <c r="BP196">
        <v>278</v>
      </c>
      <c r="BQ196" t="s">
        <v>329</v>
      </c>
    </row>
    <row r="197" spans="26:69" x14ac:dyDescent="0.25">
      <c r="Z197">
        <v>196</v>
      </c>
      <c r="AA197" t="s">
        <v>247</v>
      </c>
      <c r="AB197" s="3" t="str">
        <f t="shared" si="27"/>
        <v>https://pokemondb.net/pokedex/Espeon</v>
      </c>
      <c r="AC197">
        <v>65</v>
      </c>
      <c r="AD197">
        <v>65</v>
      </c>
      <c r="AE197">
        <v>60</v>
      </c>
      <c r="AF197">
        <v>130</v>
      </c>
      <c r="AG197">
        <v>95</v>
      </c>
      <c r="AH197">
        <v>110</v>
      </c>
      <c r="AI197">
        <v>13</v>
      </c>
      <c r="AL197" s="35"/>
      <c r="AO197" s="3" t="str">
        <f t="shared" si="28"/>
        <v>Espeon DB</v>
      </c>
      <c r="BP197">
        <v>279</v>
      </c>
      <c r="BQ197" t="s">
        <v>330</v>
      </c>
    </row>
    <row r="198" spans="26:69" x14ac:dyDescent="0.25">
      <c r="Z198">
        <v>197</v>
      </c>
      <c r="AA198" t="s">
        <v>248</v>
      </c>
      <c r="AB198" s="3" t="str">
        <f t="shared" si="27"/>
        <v>https://pokemondb.net/pokedex/Umbreon</v>
      </c>
      <c r="AC198">
        <v>95</v>
      </c>
      <c r="AD198">
        <v>65</v>
      </c>
      <c r="AE198">
        <v>110</v>
      </c>
      <c r="AF198">
        <v>60</v>
      </c>
      <c r="AG198">
        <v>130</v>
      </c>
      <c r="AH198">
        <v>65</v>
      </c>
      <c r="AI198">
        <v>13</v>
      </c>
      <c r="AL198" s="35"/>
      <c r="AO198" s="3" t="str">
        <f t="shared" si="28"/>
        <v>Umbreon DB</v>
      </c>
      <c r="BP198">
        <v>280</v>
      </c>
      <c r="BQ198" t="s">
        <v>331</v>
      </c>
    </row>
    <row r="199" spans="26:69" x14ac:dyDescent="0.25">
      <c r="Z199">
        <v>198</v>
      </c>
      <c r="AA199" t="s">
        <v>249</v>
      </c>
      <c r="AB199" s="3" t="str">
        <f t="shared" si="27"/>
        <v>https://pokemondb.net/pokedex/Murkrow</v>
      </c>
      <c r="AC199">
        <v>60</v>
      </c>
      <c r="AD199">
        <v>85</v>
      </c>
      <c r="AE199">
        <v>42</v>
      </c>
      <c r="AF199">
        <v>85</v>
      </c>
      <c r="AG199">
        <v>42</v>
      </c>
      <c r="AH199">
        <v>91</v>
      </c>
      <c r="AI199">
        <v>7</v>
      </c>
      <c r="AJ199">
        <v>1</v>
      </c>
      <c r="AL199" s="35"/>
      <c r="AO199" s="3" t="str">
        <f t="shared" si="28"/>
        <v>Murkrow DB</v>
      </c>
      <c r="BP199">
        <v>281</v>
      </c>
      <c r="BQ199" t="s">
        <v>332</v>
      </c>
    </row>
    <row r="200" spans="26:69" x14ac:dyDescent="0.25">
      <c r="Z200">
        <v>199</v>
      </c>
      <c r="AA200" t="s">
        <v>250</v>
      </c>
      <c r="AB200" s="3" t="str">
        <f t="shared" si="27"/>
        <v>https://pokemondb.net/pokedex/Slowking</v>
      </c>
      <c r="AC200">
        <v>95</v>
      </c>
      <c r="AD200">
        <v>75</v>
      </c>
      <c r="AE200">
        <v>80</v>
      </c>
      <c r="AF200">
        <v>100</v>
      </c>
      <c r="AG200">
        <v>110</v>
      </c>
      <c r="AH200">
        <v>30</v>
      </c>
      <c r="AI200">
        <v>18</v>
      </c>
      <c r="AL200" s="35"/>
      <c r="AO200" s="3" t="str">
        <f t="shared" si="28"/>
        <v>Slowking DB</v>
      </c>
      <c r="BP200">
        <v>282</v>
      </c>
      <c r="BQ200" t="s">
        <v>333</v>
      </c>
    </row>
    <row r="201" spans="26:69" x14ac:dyDescent="0.25">
      <c r="Z201">
        <v>200</v>
      </c>
      <c r="AA201" t="s">
        <v>251</v>
      </c>
      <c r="AB201" s="3" t="str">
        <f t="shared" si="27"/>
        <v>https://pokemondb.net/pokedex/Misdreavus</v>
      </c>
      <c r="AC201">
        <v>60</v>
      </c>
      <c r="AD201">
        <v>60</v>
      </c>
      <c r="AE201">
        <v>60</v>
      </c>
      <c r="AF201">
        <v>85</v>
      </c>
      <c r="AG201">
        <v>85</v>
      </c>
      <c r="AH201">
        <v>85</v>
      </c>
      <c r="AI201">
        <v>7</v>
      </c>
      <c r="AJ201">
        <v>1</v>
      </c>
      <c r="AL201" s="35"/>
      <c r="AO201" s="3" t="str">
        <f t="shared" si="28"/>
        <v>Misdreavus DB</v>
      </c>
      <c r="BP201">
        <v>283</v>
      </c>
      <c r="BQ201" t="s">
        <v>334</v>
      </c>
    </row>
    <row r="202" spans="26:69" x14ac:dyDescent="0.25">
      <c r="Z202">
        <v>201</v>
      </c>
      <c r="AA202" t="s">
        <v>252</v>
      </c>
      <c r="AB202" s="3" t="str">
        <f t="shared" si="27"/>
        <v>https://pokemondb.net/pokedex/Unown</v>
      </c>
      <c r="AC202">
        <v>48</v>
      </c>
      <c r="AD202">
        <v>72</v>
      </c>
      <c r="AE202">
        <v>48</v>
      </c>
      <c r="AF202">
        <v>72</v>
      </c>
      <c r="AG202">
        <v>48</v>
      </c>
      <c r="AH202">
        <v>48</v>
      </c>
      <c r="AI202">
        <v>2</v>
      </c>
      <c r="AJ202">
        <v>1</v>
      </c>
      <c r="AL202" s="35"/>
      <c r="AO202" s="3" t="str">
        <f t="shared" si="28"/>
        <v>Unown DB</v>
      </c>
      <c r="BP202">
        <v>284</v>
      </c>
      <c r="BQ202" t="s">
        <v>335</v>
      </c>
    </row>
    <row r="203" spans="26:69" x14ac:dyDescent="0.25">
      <c r="Z203">
        <v>202</v>
      </c>
      <c r="AA203" t="s">
        <v>253</v>
      </c>
      <c r="AB203" s="3" t="str">
        <f t="shared" si="27"/>
        <v>https://pokemondb.net/pokedex/Wobbuffet</v>
      </c>
      <c r="AC203">
        <v>190</v>
      </c>
      <c r="AD203">
        <v>33</v>
      </c>
      <c r="AE203">
        <v>58</v>
      </c>
      <c r="AF203">
        <v>33</v>
      </c>
      <c r="AG203">
        <v>58</v>
      </c>
      <c r="AH203">
        <v>33</v>
      </c>
      <c r="AI203">
        <v>1</v>
      </c>
      <c r="AJ203">
        <v>15</v>
      </c>
      <c r="AL203" s="35"/>
      <c r="AO203" s="3" t="str">
        <f t="shared" si="28"/>
        <v>Wobbuffet DB</v>
      </c>
      <c r="BP203">
        <v>285</v>
      </c>
      <c r="BQ203" t="s">
        <v>336</v>
      </c>
    </row>
    <row r="204" spans="26:69" x14ac:dyDescent="0.25">
      <c r="Z204">
        <v>203</v>
      </c>
      <c r="AA204" t="s">
        <v>254</v>
      </c>
      <c r="AB204" s="3" t="str">
        <f t="shared" si="27"/>
        <v>https://pokemondb.net/pokedex/Girafarig</v>
      </c>
      <c r="AC204">
        <v>70</v>
      </c>
      <c r="AD204">
        <v>80</v>
      </c>
      <c r="AE204">
        <v>65</v>
      </c>
      <c r="AF204">
        <v>90</v>
      </c>
      <c r="AG204">
        <v>65</v>
      </c>
      <c r="AH204">
        <v>85</v>
      </c>
      <c r="AI204">
        <v>5</v>
      </c>
      <c r="AJ204">
        <v>1</v>
      </c>
      <c r="AL204" s="35"/>
      <c r="AO204" s="3" t="str">
        <f t="shared" si="28"/>
        <v>Girafarig DB</v>
      </c>
      <c r="BP204">
        <v>286</v>
      </c>
      <c r="BQ204" t="s">
        <v>337</v>
      </c>
    </row>
    <row r="205" spans="26:69" x14ac:dyDescent="0.25">
      <c r="Z205">
        <v>204</v>
      </c>
      <c r="AA205" t="s">
        <v>255</v>
      </c>
      <c r="AB205" s="3" t="str">
        <f t="shared" si="27"/>
        <v>https://pokemondb.net/pokedex/Pineco</v>
      </c>
      <c r="AC205">
        <v>50</v>
      </c>
      <c r="AD205">
        <v>65</v>
      </c>
      <c r="AE205">
        <v>90</v>
      </c>
      <c r="AF205">
        <v>35</v>
      </c>
      <c r="AG205">
        <v>35</v>
      </c>
      <c r="AH205">
        <v>15</v>
      </c>
      <c r="AI205">
        <v>3</v>
      </c>
      <c r="AJ205">
        <v>1</v>
      </c>
      <c r="AL205" s="35"/>
      <c r="AO205" s="3" t="str">
        <f t="shared" si="28"/>
        <v>Pineco DB</v>
      </c>
      <c r="BP205">
        <v>287</v>
      </c>
      <c r="BQ205" t="s">
        <v>338</v>
      </c>
    </row>
    <row r="206" spans="26:69" x14ac:dyDescent="0.25">
      <c r="Z206">
        <v>205</v>
      </c>
      <c r="AA206" t="s">
        <v>256</v>
      </c>
      <c r="AB206" s="3" t="str">
        <f t="shared" si="27"/>
        <v>https://pokemondb.net/pokedex/Forretress</v>
      </c>
      <c r="AC206">
        <v>75</v>
      </c>
      <c r="AD206">
        <v>90</v>
      </c>
      <c r="AE206">
        <v>140</v>
      </c>
      <c r="AF206">
        <v>60</v>
      </c>
      <c r="AG206">
        <v>60</v>
      </c>
      <c r="AH206">
        <v>40</v>
      </c>
      <c r="AI206">
        <v>15</v>
      </c>
      <c r="AJ206">
        <v>31</v>
      </c>
      <c r="AL206" s="35"/>
      <c r="AO206" s="3" t="str">
        <f t="shared" si="28"/>
        <v>Forretress DB</v>
      </c>
      <c r="BP206">
        <v>288</v>
      </c>
      <c r="BQ206" t="s">
        <v>339</v>
      </c>
    </row>
    <row r="207" spans="26:69" x14ac:dyDescent="0.25">
      <c r="Z207">
        <v>206</v>
      </c>
      <c r="AA207" t="s">
        <v>257</v>
      </c>
      <c r="AB207" s="3" t="str">
        <f t="shared" si="27"/>
        <v>https://pokemondb.net/pokedex/Dunsparce</v>
      </c>
      <c r="AC207">
        <v>100</v>
      </c>
      <c r="AD207">
        <v>70</v>
      </c>
      <c r="AE207">
        <v>70</v>
      </c>
      <c r="AF207">
        <v>65</v>
      </c>
      <c r="AG207">
        <v>65</v>
      </c>
      <c r="AH207">
        <v>45</v>
      </c>
      <c r="AI207">
        <v>5</v>
      </c>
      <c r="AJ207">
        <v>1</v>
      </c>
      <c r="AK207" s="35" t="s">
        <v>1418</v>
      </c>
      <c r="AL207" s="35"/>
      <c r="AO207" s="3" t="str">
        <f t="shared" si="28"/>
        <v>Dunsparce DB</v>
      </c>
      <c r="BP207">
        <v>289</v>
      </c>
      <c r="BQ207" t="s">
        <v>340</v>
      </c>
    </row>
    <row r="208" spans="26:69" x14ac:dyDescent="0.25">
      <c r="Z208">
        <v>207</v>
      </c>
      <c r="AA208" t="s">
        <v>258</v>
      </c>
      <c r="AB208" s="3" t="str">
        <f t="shared" si="27"/>
        <v>https://pokemondb.net/pokedex/Gligar</v>
      </c>
      <c r="AC208">
        <v>65</v>
      </c>
      <c r="AD208">
        <v>75</v>
      </c>
      <c r="AE208">
        <v>105</v>
      </c>
      <c r="AF208">
        <v>35</v>
      </c>
      <c r="AG208">
        <v>65</v>
      </c>
      <c r="AH208">
        <v>85</v>
      </c>
      <c r="AI208">
        <v>5</v>
      </c>
      <c r="AJ208">
        <v>1</v>
      </c>
      <c r="AL208" s="35"/>
      <c r="AO208" s="3" t="str">
        <f t="shared" si="28"/>
        <v>Gligar DB</v>
      </c>
      <c r="BP208">
        <v>290</v>
      </c>
      <c r="BQ208" t="s">
        <v>341</v>
      </c>
    </row>
    <row r="209" spans="26:69" x14ac:dyDescent="0.25">
      <c r="Z209">
        <v>208</v>
      </c>
      <c r="AA209" t="s">
        <v>259</v>
      </c>
      <c r="AB209" s="3" t="str">
        <f t="shared" si="27"/>
        <v>https://pokemondb.net/pokedex/Steelix</v>
      </c>
      <c r="AC209">
        <v>75</v>
      </c>
      <c r="AD209">
        <v>85</v>
      </c>
      <c r="AE209">
        <v>200</v>
      </c>
      <c r="AF209">
        <v>55</v>
      </c>
      <c r="AG209">
        <v>65</v>
      </c>
      <c r="AH209">
        <v>30</v>
      </c>
      <c r="AI209">
        <v>28</v>
      </c>
      <c r="AL209" s="35"/>
      <c r="AO209" s="3" t="str">
        <f t="shared" si="28"/>
        <v>Steelix DB</v>
      </c>
      <c r="BP209">
        <v>291</v>
      </c>
      <c r="BQ209" t="s">
        <v>342</v>
      </c>
    </row>
    <row r="210" spans="26:69" x14ac:dyDescent="0.25">
      <c r="Z210">
        <v>209</v>
      </c>
      <c r="AA210" t="s">
        <v>260</v>
      </c>
      <c r="AB210" s="3" t="str">
        <f t="shared" si="27"/>
        <v>https://pokemondb.net/pokedex/Snubbull</v>
      </c>
      <c r="AC210">
        <v>60</v>
      </c>
      <c r="AD210">
        <v>80</v>
      </c>
      <c r="AE210">
        <v>50</v>
      </c>
      <c r="AF210">
        <v>40</v>
      </c>
      <c r="AG210">
        <v>40</v>
      </c>
      <c r="AH210">
        <v>30</v>
      </c>
      <c r="AI210">
        <v>5</v>
      </c>
      <c r="AJ210">
        <v>1</v>
      </c>
      <c r="AK210" s="35" t="s">
        <v>1471</v>
      </c>
      <c r="AL210" s="35"/>
      <c r="AO210" s="3" t="str">
        <f t="shared" si="28"/>
        <v>Snubbull DB</v>
      </c>
      <c r="BP210">
        <v>293</v>
      </c>
      <c r="BQ210" t="s">
        <v>344</v>
      </c>
    </row>
    <row r="211" spans="26:69" x14ac:dyDescent="0.25">
      <c r="Z211">
        <v>210</v>
      </c>
      <c r="AA211" t="s">
        <v>261</v>
      </c>
      <c r="AB211" s="3" t="str">
        <f t="shared" si="27"/>
        <v>https://pokemondb.net/pokedex/Granbull</v>
      </c>
      <c r="AC211">
        <v>90</v>
      </c>
      <c r="AD211">
        <v>120</v>
      </c>
      <c r="AE211">
        <v>75</v>
      </c>
      <c r="AF211">
        <v>60</v>
      </c>
      <c r="AG211">
        <v>60</v>
      </c>
      <c r="AH211">
        <v>45</v>
      </c>
      <c r="AI211">
        <v>18</v>
      </c>
      <c r="AJ211">
        <v>23</v>
      </c>
      <c r="AL211" s="35"/>
      <c r="AO211" s="3" t="str">
        <f t="shared" si="28"/>
        <v>Granbull DB</v>
      </c>
      <c r="BP211">
        <v>294</v>
      </c>
      <c r="BQ211" t="s">
        <v>345</v>
      </c>
    </row>
    <row r="212" spans="26:69" x14ac:dyDescent="0.25">
      <c r="Z212">
        <v>211</v>
      </c>
      <c r="AA212" t="s">
        <v>262</v>
      </c>
      <c r="AB212" s="3" t="str">
        <f t="shared" si="27"/>
        <v>https://pokemondb.net/pokedex/Qwilfish</v>
      </c>
      <c r="AC212">
        <v>65</v>
      </c>
      <c r="AD212">
        <v>95</v>
      </c>
      <c r="AE212">
        <v>85</v>
      </c>
      <c r="AF212">
        <v>55</v>
      </c>
      <c r="AG212">
        <v>55</v>
      </c>
      <c r="AH212">
        <v>85</v>
      </c>
      <c r="AI212">
        <v>5</v>
      </c>
      <c r="AJ212">
        <v>1</v>
      </c>
      <c r="AL212" s="35"/>
      <c r="AO212" s="3" t="str">
        <f t="shared" si="28"/>
        <v>Qwilfish DB</v>
      </c>
      <c r="BP212">
        <v>295</v>
      </c>
      <c r="BQ212" t="s">
        <v>346</v>
      </c>
    </row>
    <row r="213" spans="26:69" x14ac:dyDescent="0.25">
      <c r="Z213">
        <v>212</v>
      </c>
      <c r="AA213" t="s">
        <v>263</v>
      </c>
      <c r="AB213" s="3" t="str">
        <f t="shared" si="27"/>
        <v>https://pokemondb.net/pokedex/Scizor</v>
      </c>
      <c r="AC213">
        <v>70</v>
      </c>
      <c r="AD213">
        <v>130</v>
      </c>
      <c r="AE213">
        <v>100</v>
      </c>
      <c r="AF213">
        <v>55</v>
      </c>
      <c r="AG213">
        <v>80</v>
      </c>
      <c r="AH213">
        <v>65</v>
      </c>
      <c r="AI213">
        <v>20</v>
      </c>
      <c r="AL213" s="35"/>
      <c r="AO213" s="3" t="str">
        <f t="shared" si="28"/>
        <v>Scizor DB</v>
      </c>
      <c r="BP213">
        <v>299</v>
      </c>
      <c r="BQ213" t="s">
        <v>350</v>
      </c>
    </row>
    <row r="214" spans="26:69" x14ac:dyDescent="0.25">
      <c r="Z214">
        <v>213</v>
      </c>
      <c r="AA214" t="s">
        <v>264</v>
      </c>
      <c r="AB214" s="3" t="str">
        <f t="shared" si="27"/>
        <v>https://pokemondb.net/pokedex/Shuckle</v>
      </c>
      <c r="AC214">
        <v>20</v>
      </c>
      <c r="AD214">
        <v>10</v>
      </c>
      <c r="AE214">
        <v>230</v>
      </c>
      <c r="AF214">
        <v>10</v>
      </c>
      <c r="AG214">
        <v>230</v>
      </c>
      <c r="AH214">
        <v>5</v>
      </c>
      <c r="AI214">
        <v>5</v>
      </c>
      <c r="AJ214">
        <v>1</v>
      </c>
      <c r="AL214" s="35"/>
      <c r="AO214" s="3" t="str">
        <f t="shared" si="28"/>
        <v>Shuckle DB</v>
      </c>
      <c r="BP214">
        <v>302</v>
      </c>
      <c r="BQ214" t="s">
        <v>353</v>
      </c>
    </row>
    <row r="215" spans="26:69" x14ac:dyDescent="0.25">
      <c r="Z215">
        <v>214</v>
      </c>
      <c r="AA215" t="s">
        <v>265</v>
      </c>
      <c r="AB215" s="3" t="str">
        <f t="shared" si="27"/>
        <v>https://pokemondb.net/pokedex/Heracross</v>
      </c>
      <c r="AC215">
        <v>80</v>
      </c>
      <c r="AD215">
        <v>125</v>
      </c>
      <c r="AE215">
        <v>75</v>
      </c>
      <c r="AF215">
        <v>40</v>
      </c>
      <c r="AG215">
        <v>95</v>
      </c>
      <c r="AH215">
        <v>85</v>
      </c>
      <c r="AI215">
        <v>15</v>
      </c>
      <c r="AJ215">
        <v>1</v>
      </c>
      <c r="AL215" s="35"/>
      <c r="AO215" s="3" t="str">
        <f t="shared" si="28"/>
        <v>Heracross DB</v>
      </c>
      <c r="BP215">
        <v>303</v>
      </c>
      <c r="BQ215" t="s">
        <v>354</v>
      </c>
    </row>
    <row r="216" spans="26:69" x14ac:dyDescent="0.25">
      <c r="Z216">
        <v>215</v>
      </c>
      <c r="AA216" t="s">
        <v>266</v>
      </c>
      <c r="AB216" s="3" t="str">
        <f t="shared" si="27"/>
        <v>https://pokemondb.net/pokedex/Sneasel</v>
      </c>
      <c r="AC216">
        <v>55</v>
      </c>
      <c r="AD216">
        <v>95</v>
      </c>
      <c r="AE216">
        <v>55</v>
      </c>
      <c r="AF216">
        <v>35</v>
      </c>
      <c r="AG216">
        <v>75</v>
      </c>
      <c r="AH216">
        <v>115</v>
      </c>
      <c r="AI216">
        <v>12</v>
      </c>
      <c r="AJ216">
        <v>1</v>
      </c>
      <c r="AL216" s="35"/>
      <c r="AO216" s="3" t="str">
        <f t="shared" si="28"/>
        <v>Sneasel DB</v>
      </c>
      <c r="BP216">
        <v>304</v>
      </c>
      <c r="BQ216" t="s">
        <v>355</v>
      </c>
    </row>
    <row r="217" spans="26:69" x14ac:dyDescent="0.25">
      <c r="Z217">
        <v>216</v>
      </c>
      <c r="AA217" t="s">
        <v>267</v>
      </c>
      <c r="AB217" s="3" t="str">
        <f t="shared" si="27"/>
        <v>https://pokemondb.net/pokedex/Teddiursa</v>
      </c>
      <c r="AC217">
        <v>60</v>
      </c>
      <c r="AD217">
        <v>80</v>
      </c>
      <c r="AE217">
        <v>50</v>
      </c>
      <c r="AF217">
        <v>50</v>
      </c>
      <c r="AG217">
        <v>50</v>
      </c>
      <c r="AH217">
        <v>40</v>
      </c>
      <c r="AI217">
        <v>5</v>
      </c>
      <c r="AJ217">
        <v>1</v>
      </c>
      <c r="AL217" s="35"/>
      <c r="AO217" s="3" t="str">
        <f t="shared" si="28"/>
        <v>Teddiursa DB</v>
      </c>
      <c r="BP217">
        <v>305</v>
      </c>
      <c r="BQ217" t="s">
        <v>356</v>
      </c>
    </row>
    <row r="218" spans="26:69" x14ac:dyDescent="0.25">
      <c r="Z218">
        <v>217</v>
      </c>
      <c r="AA218" t="s">
        <v>268</v>
      </c>
      <c r="AB218" s="3" t="str">
        <f t="shared" si="27"/>
        <v>https://pokemondb.net/pokedex/Ursaring</v>
      </c>
      <c r="AC218">
        <v>90</v>
      </c>
      <c r="AD218">
        <v>130</v>
      </c>
      <c r="AE218">
        <v>75</v>
      </c>
      <c r="AF218">
        <v>75</v>
      </c>
      <c r="AG218">
        <v>75</v>
      </c>
      <c r="AH218">
        <v>55</v>
      </c>
      <c r="AI218">
        <v>20</v>
      </c>
      <c r="AJ218">
        <v>30</v>
      </c>
      <c r="AL218" s="35"/>
      <c r="AO218" s="3" t="str">
        <f t="shared" si="28"/>
        <v>Ursaring DB</v>
      </c>
      <c r="BP218">
        <v>306</v>
      </c>
      <c r="BQ218" t="s">
        <v>357</v>
      </c>
    </row>
    <row r="219" spans="26:69" x14ac:dyDescent="0.25">
      <c r="Z219">
        <v>218</v>
      </c>
      <c r="AA219" t="s">
        <v>269</v>
      </c>
      <c r="AB219" s="3" t="str">
        <f t="shared" si="27"/>
        <v>https://pokemondb.net/pokedex/Slugma</v>
      </c>
      <c r="AC219">
        <v>40</v>
      </c>
      <c r="AD219">
        <v>40</v>
      </c>
      <c r="AE219">
        <v>40</v>
      </c>
      <c r="AF219">
        <v>70</v>
      </c>
      <c r="AG219">
        <v>40</v>
      </c>
      <c r="AH219">
        <v>20</v>
      </c>
      <c r="AI219">
        <v>5</v>
      </c>
      <c r="AJ219">
        <v>1</v>
      </c>
      <c r="AL219" s="35"/>
      <c r="AO219" s="3" t="str">
        <f t="shared" si="28"/>
        <v>Slugma DB</v>
      </c>
      <c r="BP219">
        <v>307</v>
      </c>
      <c r="BQ219" t="s">
        <v>358</v>
      </c>
    </row>
    <row r="220" spans="26:69" x14ac:dyDescent="0.25">
      <c r="Z220">
        <v>219</v>
      </c>
      <c r="AA220" t="s">
        <v>270</v>
      </c>
      <c r="AB220" s="3" t="str">
        <f t="shared" si="27"/>
        <v>https://pokemondb.net/pokedex/Magcargo</v>
      </c>
      <c r="AC220">
        <v>60</v>
      </c>
      <c r="AD220">
        <v>50</v>
      </c>
      <c r="AE220">
        <v>120</v>
      </c>
      <c r="AF220">
        <v>90</v>
      </c>
      <c r="AG220">
        <v>80</v>
      </c>
      <c r="AH220">
        <v>30</v>
      </c>
      <c r="AI220">
        <v>15</v>
      </c>
      <c r="AJ220">
        <v>38</v>
      </c>
      <c r="AL220" s="35"/>
      <c r="AO220" s="3" t="str">
        <f t="shared" si="28"/>
        <v>Magcargo DB</v>
      </c>
      <c r="BP220">
        <v>308</v>
      </c>
      <c r="BQ220" t="s">
        <v>359</v>
      </c>
    </row>
    <row r="221" spans="26:69" x14ac:dyDescent="0.25">
      <c r="Z221">
        <v>220</v>
      </c>
      <c r="AA221" t="s">
        <v>271</v>
      </c>
      <c r="AB221" s="3" t="str">
        <f t="shared" si="27"/>
        <v>https://pokemondb.net/pokedex/Swinub</v>
      </c>
      <c r="AC221">
        <v>50</v>
      </c>
      <c r="AD221">
        <v>50</v>
      </c>
      <c r="AE221">
        <v>40</v>
      </c>
      <c r="AF221">
        <v>30</v>
      </c>
      <c r="AG221">
        <v>30</v>
      </c>
      <c r="AH221">
        <v>50</v>
      </c>
      <c r="AI221">
        <v>3</v>
      </c>
      <c r="AJ221">
        <v>1</v>
      </c>
      <c r="AL221" s="35"/>
      <c r="AO221" s="3" t="str">
        <f t="shared" si="28"/>
        <v>Swinub DB</v>
      </c>
      <c r="BP221">
        <v>309</v>
      </c>
      <c r="BQ221" t="s">
        <v>360</v>
      </c>
    </row>
    <row r="222" spans="26:69" x14ac:dyDescent="0.25">
      <c r="Z222">
        <v>221</v>
      </c>
      <c r="AA222" t="s">
        <v>272</v>
      </c>
      <c r="AB222" s="3" t="str">
        <f t="shared" si="27"/>
        <v>https://pokemondb.net/pokedex/Piloswine</v>
      </c>
      <c r="AC222">
        <v>100</v>
      </c>
      <c r="AD222">
        <v>100</v>
      </c>
      <c r="AE222">
        <v>80</v>
      </c>
      <c r="AF222">
        <v>60</v>
      </c>
      <c r="AG222">
        <v>60</v>
      </c>
      <c r="AH222">
        <v>50</v>
      </c>
      <c r="AI222">
        <v>8</v>
      </c>
      <c r="AJ222">
        <v>33</v>
      </c>
      <c r="AL222" s="35"/>
      <c r="AO222" s="3" t="str">
        <f t="shared" si="28"/>
        <v>Piloswine DB</v>
      </c>
      <c r="BP222">
        <v>310</v>
      </c>
      <c r="BQ222" t="s">
        <v>361</v>
      </c>
    </row>
    <row r="223" spans="26:69" x14ac:dyDescent="0.25">
      <c r="Z223">
        <v>222</v>
      </c>
      <c r="AA223" t="s">
        <v>273</v>
      </c>
      <c r="AB223" s="3" t="str">
        <f t="shared" si="27"/>
        <v>https://pokemondb.net/pokedex/Corsola</v>
      </c>
      <c r="AC223">
        <v>65</v>
      </c>
      <c r="AD223">
        <v>55</v>
      </c>
      <c r="AE223">
        <v>95</v>
      </c>
      <c r="AF223">
        <v>65</v>
      </c>
      <c r="AG223">
        <v>95</v>
      </c>
      <c r="AH223">
        <v>35</v>
      </c>
      <c r="AI223">
        <v>20</v>
      </c>
      <c r="AJ223">
        <v>1</v>
      </c>
      <c r="AL223" s="35"/>
      <c r="AO223" s="3" t="str">
        <f t="shared" si="28"/>
        <v>Corsola DB</v>
      </c>
      <c r="BP223">
        <v>311</v>
      </c>
      <c r="BQ223" t="s">
        <v>362</v>
      </c>
    </row>
    <row r="224" spans="26:69" x14ac:dyDescent="0.25">
      <c r="Z224">
        <v>223</v>
      </c>
      <c r="AA224" t="s">
        <v>274</v>
      </c>
      <c r="AB224" s="3" t="str">
        <f t="shared" si="27"/>
        <v>https://pokemondb.net/pokedex/Remoraid</v>
      </c>
      <c r="AC224">
        <v>35</v>
      </c>
      <c r="AD224">
        <v>65</v>
      </c>
      <c r="AE224">
        <v>35</v>
      </c>
      <c r="AF224">
        <v>65</v>
      </c>
      <c r="AG224">
        <v>35</v>
      </c>
      <c r="AH224">
        <v>65</v>
      </c>
      <c r="AI224">
        <v>3</v>
      </c>
      <c r="AJ224">
        <v>1</v>
      </c>
      <c r="AL224" s="35"/>
      <c r="AO224" s="3" t="str">
        <f t="shared" si="28"/>
        <v>Remoraid DB</v>
      </c>
      <c r="BP224">
        <v>312</v>
      </c>
      <c r="BQ224" t="s">
        <v>363</v>
      </c>
    </row>
    <row r="225" spans="26:69" x14ac:dyDescent="0.25">
      <c r="Z225">
        <v>224</v>
      </c>
      <c r="AA225" t="s">
        <v>275</v>
      </c>
      <c r="AB225" s="3" t="str">
        <f t="shared" si="27"/>
        <v>https://pokemondb.net/pokedex/Octillery</v>
      </c>
      <c r="AC225">
        <v>75</v>
      </c>
      <c r="AD225">
        <v>105</v>
      </c>
      <c r="AE225">
        <v>75</v>
      </c>
      <c r="AF225">
        <v>105</v>
      </c>
      <c r="AG225">
        <v>75</v>
      </c>
      <c r="AH225">
        <v>45</v>
      </c>
      <c r="AI225">
        <v>8</v>
      </c>
      <c r="AJ225">
        <v>25</v>
      </c>
      <c r="AL225" s="35"/>
      <c r="AO225" s="3" t="str">
        <f t="shared" si="28"/>
        <v>Octillery DB</v>
      </c>
      <c r="BP225">
        <v>315</v>
      </c>
      <c r="BQ225" t="s">
        <v>366</v>
      </c>
    </row>
    <row r="226" spans="26:69" x14ac:dyDescent="0.25">
      <c r="Z226">
        <v>225</v>
      </c>
      <c r="AA226" t="s">
        <v>276</v>
      </c>
      <c r="AB226" s="3" t="str">
        <f t="shared" si="27"/>
        <v>https://pokemondb.net/pokedex/Delibird</v>
      </c>
      <c r="AC226">
        <v>45</v>
      </c>
      <c r="AD226">
        <v>55</v>
      </c>
      <c r="AE226">
        <v>45</v>
      </c>
      <c r="AF226">
        <v>65</v>
      </c>
      <c r="AG226">
        <v>45</v>
      </c>
      <c r="AH226">
        <v>75</v>
      </c>
      <c r="AI226">
        <v>8</v>
      </c>
      <c r="AJ226">
        <v>1</v>
      </c>
      <c r="AL226" s="35"/>
      <c r="AO226" s="3" t="str">
        <f t="shared" si="28"/>
        <v>Delibird DB</v>
      </c>
      <c r="BP226">
        <v>316</v>
      </c>
      <c r="BQ226" t="s">
        <v>367</v>
      </c>
    </row>
    <row r="227" spans="26:69" x14ac:dyDescent="0.25">
      <c r="Z227">
        <v>226</v>
      </c>
      <c r="AA227" t="s">
        <v>277</v>
      </c>
      <c r="AB227" s="3" t="str">
        <f t="shared" si="27"/>
        <v>https://pokemondb.net/pokedex/Mantine</v>
      </c>
      <c r="AC227">
        <v>85</v>
      </c>
      <c r="AD227">
        <v>40</v>
      </c>
      <c r="AE227">
        <v>70</v>
      </c>
      <c r="AF227">
        <v>80</v>
      </c>
      <c r="AG227">
        <v>140</v>
      </c>
      <c r="AH227">
        <v>70</v>
      </c>
      <c r="AI227">
        <v>8</v>
      </c>
      <c r="AL227" s="35"/>
      <c r="AO227" s="3" t="str">
        <f t="shared" si="28"/>
        <v>Mantine DB</v>
      </c>
      <c r="BP227">
        <v>317</v>
      </c>
      <c r="BQ227" t="s">
        <v>368</v>
      </c>
    </row>
    <row r="228" spans="26:69" x14ac:dyDescent="0.25">
      <c r="Z228">
        <v>227</v>
      </c>
      <c r="AA228" t="s">
        <v>278</v>
      </c>
      <c r="AB228" s="3" t="str">
        <f t="shared" si="27"/>
        <v>https://pokemondb.net/pokedex/Skarmory</v>
      </c>
      <c r="AC228">
        <v>65</v>
      </c>
      <c r="AD228">
        <v>80</v>
      </c>
      <c r="AE228">
        <v>140</v>
      </c>
      <c r="AF228">
        <v>40</v>
      </c>
      <c r="AG228">
        <v>70</v>
      </c>
      <c r="AH228">
        <v>70</v>
      </c>
      <c r="AI228">
        <v>15</v>
      </c>
      <c r="AJ228">
        <v>1</v>
      </c>
      <c r="AL228" s="35"/>
      <c r="AO228" s="3" t="str">
        <f t="shared" si="28"/>
        <v>Skarmory DB</v>
      </c>
      <c r="BP228">
        <v>318</v>
      </c>
      <c r="BQ228" t="s">
        <v>369</v>
      </c>
    </row>
    <row r="229" spans="26:69" x14ac:dyDescent="0.25">
      <c r="Z229">
        <v>228</v>
      </c>
      <c r="AA229" t="s">
        <v>279</v>
      </c>
      <c r="AB229" s="3" t="str">
        <f t="shared" si="27"/>
        <v>https://pokemondb.net/pokedex/Houndour</v>
      </c>
      <c r="AC229">
        <v>45</v>
      </c>
      <c r="AD229">
        <v>60</v>
      </c>
      <c r="AE229">
        <v>30</v>
      </c>
      <c r="AF229">
        <v>80</v>
      </c>
      <c r="AG229">
        <v>50</v>
      </c>
      <c r="AH229">
        <v>65</v>
      </c>
      <c r="AI229">
        <v>5</v>
      </c>
      <c r="AJ229">
        <v>1</v>
      </c>
      <c r="AK229" s="35" t="s">
        <v>1471</v>
      </c>
      <c r="AL229" s="35"/>
      <c r="AO229" s="3" t="str">
        <f t="shared" si="28"/>
        <v>Houndour DB</v>
      </c>
      <c r="BP229">
        <v>319</v>
      </c>
      <c r="BQ229" t="s">
        <v>370</v>
      </c>
    </row>
    <row r="230" spans="26:69" x14ac:dyDescent="0.25">
      <c r="Z230">
        <v>229</v>
      </c>
      <c r="AA230" t="s">
        <v>280</v>
      </c>
      <c r="AB230" s="3" t="str">
        <f t="shared" si="27"/>
        <v>https://pokemondb.net/pokedex/Houndoom</v>
      </c>
      <c r="AC230">
        <v>75</v>
      </c>
      <c r="AD230">
        <v>90</v>
      </c>
      <c r="AE230">
        <v>50</v>
      </c>
      <c r="AF230">
        <v>110</v>
      </c>
      <c r="AG230">
        <v>80</v>
      </c>
      <c r="AH230">
        <v>95</v>
      </c>
      <c r="AI230">
        <v>18</v>
      </c>
      <c r="AJ230">
        <v>24</v>
      </c>
      <c r="AL230" s="35"/>
      <c r="AO230" s="3" t="str">
        <f t="shared" si="28"/>
        <v>Houndoom DB</v>
      </c>
      <c r="BP230">
        <v>320</v>
      </c>
      <c r="BQ230" t="s">
        <v>371</v>
      </c>
    </row>
    <row r="231" spans="26:69" x14ac:dyDescent="0.25">
      <c r="Z231">
        <v>230</v>
      </c>
      <c r="AA231" t="s">
        <v>281</v>
      </c>
      <c r="AB231" s="3" t="str">
        <f t="shared" si="27"/>
        <v>https://pokemondb.net/pokedex/Kingdra</v>
      </c>
      <c r="AC231">
        <v>75</v>
      </c>
      <c r="AD231">
        <v>95</v>
      </c>
      <c r="AE231">
        <v>95</v>
      </c>
      <c r="AF231">
        <v>95</v>
      </c>
      <c r="AG231">
        <v>95</v>
      </c>
      <c r="AH231">
        <v>85</v>
      </c>
      <c r="AI231">
        <v>25</v>
      </c>
      <c r="AL231" s="35"/>
      <c r="AO231" s="3" t="str">
        <f t="shared" si="28"/>
        <v>Kingdra DB</v>
      </c>
      <c r="BP231">
        <v>321</v>
      </c>
      <c r="BQ231" t="s">
        <v>372</v>
      </c>
    </row>
    <row r="232" spans="26:69" x14ac:dyDescent="0.25">
      <c r="Z232">
        <v>231</v>
      </c>
      <c r="AA232" t="s">
        <v>282</v>
      </c>
      <c r="AB232" s="3" t="str">
        <f t="shared" si="27"/>
        <v>https://pokemondb.net/pokedex/Phanpy</v>
      </c>
      <c r="AC232">
        <v>90</v>
      </c>
      <c r="AD232">
        <v>60</v>
      </c>
      <c r="AE232">
        <v>60</v>
      </c>
      <c r="AF232">
        <v>40</v>
      </c>
      <c r="AG232">
        <v>40</v>
      </c>
      <c r="AH232">
        <v>40</v>
      </c>
      <c r="AI232">
        <v>5</v>
      </c>
      <c r="AJ232">
        <v>1</v>
      </c>
      <c r="AL232" s="35"/>
      <c r="AO232" s="3" t="str">
        <f t="shared" si="28"/>
        <v>Phanpy DB</v>
      </c>
      <c r="BP232">
        <v>322</v>
      </c>
      <c r="BQ232" t="s">
        <v>373</v>
      </c>
    </row>
    <row r="233" spans="26:69" x14ac:dyDescent="0.25">
      <c r="Z233">
        <v>232</v>
      </c>
      <c r="AA233" t="s">
        <v>283</v>
      </c>
      <c r="AB233" s="3" t="str">
        <f t="shared" si="27"/>
        <v>https://pokemondb.net/pokedex/Donphan</v>
      </c>
      <c r="AC233">
        <v>90</v>
      </c>
      <c r="AD233">
        <v>120</v>
      </c>
      <c r="AE233">
        <v>120</v>
      </c>
      <c r="AF233">
        <v>60</v>
      </c>
      <c r="AG233">
        <v>60</v>
      </c>
      <c r="AH233">
        <v>50</v>
      </c>
      <c r="AI233">
        <v>15</v>
      </c>
      <c r="AJ233">
        <v>25</v>
      </c>
      <c r="AL233" s="35"/>
      <c r="AO233" s="3" t="str">
        <f t="shared" si="28"/>
        <v>Donphan DB</v>
      </c>
      <c r="BP233">
        <v>323</v>
      </c>
      <c r="BQ233" t="s">
        <v>374</v>
      </c>
    </row>
    <row r="234" spans="26:69" x14ac:dyDescent="0.25">
      <c r="Z234">
        <v>233</v>
      </c>
      <c r="AA234" t="s">
        <v>284</v>
      </c>
      <c r="AB234" s="3" t="str">
        <f t="shared" si="27"/>
        <v>https://pokemondb.net/pokedex/Porygon2</v>
      </c>
      <c r="AC234">
        <v>85</v>
      </c>
      <c r="AD234">
        <v>80</v>
      </c>
      <c r="AE234">
        <v>90</v>
      </c>
      <c r="AF234">
        <v>105</v>
      </c>
      <c r="AG234">
        <v>95</v>
      </c>
      <c r="AH234">
        <v>60</v>
      </c>
      <c r="AI234">
        <v>20</v>
      </c>
      <c r="AL234" s="35"/>
      <c r="AO234" s="3" t="str">
        <f t="shared" si="28"/>
        <v>Porygon2 DB</v>
      </c>
      <c r="BP234">
        <v>324</v>
      </c>
      <c r="BQ234" t="s">
        <v>375</v>
      </c>
    </row>
    <row r="235" spans="26:69" x14ac:dyDescent="0.25">
      <c r="Z235">
        <v>234</v>
      </c>
      <c r="AA235" t="s">
        <v>285</v>
      </c>
      <c r="AB235" s="3" t="str">
        <f t="shared" si="27"/>
        <v>https://pokemondb.net/pokedex/Stantler</v>
      </c>
      <c r="AC235">
        <v>73</v>
      </c>
      <c r="AD235">
        <v>95</v>
      </c>
      <c r="AE235">
        <v>62</v>
      </c>
      <c r="AF235">
        <v>85</v>
      </c>
      <c r="AG235">
        <v>65</v>
      </c>
      <c r="AH235">
        <v>85</v>
      </c>
      <c r="AI235">
        <v>8</v>
      </c>
      <c r="AJ235">
        <v>1</v>
      </c>
      <c r="AL235" s="35"/>
      <c r="AO235" s="3" t="str">
        <f t="shared" si="28"/>
        <v>Stantler DB</v>
      </c>
      <c r="BP235">
        <v>325</v>
      </c>
      <c r="BQ235" t="s">
        <v>376</v>
      </c>
    </row>
    <row r="236" spans="26:69" x14ac:dyDescent="0.25">
      <c r="Z236">
        <v>235</v>
      </c>
      <c r="AA236" t="s">
        <v>286</v>
      </c>
      <c r="AB236" s="3" t="str">
        <f t="shared" si="27"/>
        <v>https://pokemondb.net/pokedex/Smeargle</v>
      </c>
      <c r="AC236">
        <v>55</v>
      </c>
      <c r="AD236">
        <v>20</v>
      </c>
      <c r="AE236">
        <v>35</v>
      </c>
      <c r="AF236">
        <v>20</v>
      </c>
      <c r="AG236">
        <v>45</v>
      </c>
      <c r="AH236">
        <v>75</v>
      </c>
      <c r="AI236">
        <v>5</v>
      </c>
      <c r="AJ236">
        <v>1</v>
      </c>
      <c r="AK236" s="35" t="s">
        <v>1437</v>
      </c>
      <c r="AL236" s="35"/>
      <c r="AO236" s="3" t="str">
        <f t="shared" si="28"/>
        <v>Smeargle DB</v>
      </c>
      <c r="BP236">
        <v>326</v>
      </c>
      <c r="BQ236" t="s">
        <v>377</v>
      </c>
    </row>
    <row r="237" spans="26:69" x14ac:dyDescent="0.25">
      <c r="Z237">
        <v>236</v>
      </c>
      <c r="AA237" t="s">
        <v>287</v>
      </c>
      <c r="AB237" s="3" t="str">
        <f t="shared" si="27"/>
        <v>https://pokemondb.net/pokedex/Tyrogue</v>
      </c>
      <c r="AC237">
        <v>35</v>
      </c>
      <c r="AD237">
        <v>35</v>
      </c>
      <c r="AE237">
        <v>35</v>
      </c>
      <c r="AF237">
        <v>35</v>
      </c>
      <c r="AG237">
        <v>35</v>
      </c>
      <c r="AH237">
        <v>35</v>
      </c>
      <c r="AI237">
        <v>5</v>
      </c>
      <c r="AJ237">
        <v>1</v>
      </c>
      <c r="AL237" s="35"/>
      <c r="AO237" s="3" t="str">
        <f t="shared" si="28"/>
        <v>Tyrogue DB</v>
      </c>
      <c r="BP237">
        <v>327</v>
      </c>
      <c r="BQ237" t="s">
        <v>378</v>
      </c>
    </row>
    <row r="238" spans="26:69" x14ac:dyDescent="0.25">
      <c r="Z238">
        <v>237</v>
      </c>
      <c r="AA238" t="s">
        <v>288</v>
      </c>
      <c r="AB238" s="3" t="str">
        <f t="shared" si="27"/>
        <v>https://pokemondb.net/pokedex/Hitmontop</v>
      </c>
      <c r="AC238">
        <v>50</v>
      </c>
      <c r="AD238">
        <v>95</v>
      </c>
      <c r="AE238">
        <v>95</v>
      </c>
      <c r="AF238">
        <v>35</v>
      </c>
      <c r="AG238">
        <v>110</v>
      </c>
      <c r="AH238">
        <v>70</v>
      </c>
      <c r="AI238">
        <v>20</v>
      </c>
      <c r="AL238" s="35"/>
      <c r="AO238" s="3" t="str">
        <f t="shared" si="28"/>
        <v>Hitmontop DB</v>
      </c>
      <c r="BP238">
        <v>328</v>
      </c>
      <c r="BQ238" t="s">
        <v>379</v>
      </c>
    </row>
    <row r="239" spans="26:69" x14ac:dyDescent="0.25">
      <c r="Z239">
        <v>238</v>
      </c>
      <c r="AA239" t="s">
        <v>289</v>
      </c>
      <c r="AB239" s="3" t="str">
        <f t="shared" si="27"/>
        <v>https://pokemondb.net/pokedex/Smoochum</v>
      </c>
      <c r="AC239">
        <v>45</v>
      </c>
      <c r="AD239">
        <v>30</v>
      </c>
      <c r="AE239">
        <v>15</v>
      </c>
      <c r="AF239">
        <v>85</v>
      </c>
      <c r="AG239">
        <v>65</v>
      </c>
      <c r="AH239">
        <v>65</v>
      </c>
      <c r="AI239">
        <v>8</v>
      </c>
      <c r="AJ239">
        <v>1</v>
      </c>
      <c r="AL239" s="35"/>
      <c r="AO239" s="3" t="str">
        <f t="shared" si="28"/>
        <v>Smoochum DB</v>
      </c>
      <c r="BP239">
        <v>329</v>
      </c>
      <c r="BQ239" t="s">
        <v>380</v>
      </c>
    </row>
    <row r="240" spans="26:69" x14ac:dyDescent="0.25">
      <c r="Z240">
        <v>239</v>
      </c>
      <c r="AA240" t="s">
        <v>290</v>
      </c>
      <c r="AB240" s="3" t="str">
        <f t="shared" si="27"/>
        <v>https://pokemondb.net/pokedex/Elekid</v>
      </c>
      <c r="AC240">
        <v>45</v>
      </c>
      <c r="AD240">
        <v>63</v>
      </c>
      <c r="AE240">
        <v>37</v>
      </c>
      <c r="AF240">
        <v>65</v>
      </c>
      <c r="AG240">
        <v>55</v>
      </c>
      <c r="AH240">
        <v>95</v>
      </c>
      <c r="AI240">
        <v>8</v>
      </c>
      <c r="AJ240">
        <v>1</v>
      </c>
      <c r="AL240" s="35"/>
      <c r="AO240" s="3" t="str">
        <f t="shared" si="28"/>
        <v>Elekid DB</v>
      </c>
      <c r="BP240">
        <v>330</v>
      </c>
      <c r="BQ240" t="s">
        <v>381</v>
      </c>
    </row>
    <row r="241" spans="26:69" x14ac:dyDescent="0.25">
      <c r="Z241">
        <v>240</v>
      </c>
      <c r="AA241" t="s">
        <v>291</v>
      </c>
      <c r="AB241" s="3" t="str">
        <f t="shared" si="27"/>
        <v>https://pokemondb.net/pokedex/Magby</v>
      </c>
      <c r="AC241">
        <v>45</v>
      </c>
      <c r="AD241">
        <v>75</v>
      </c>
      <c r="AE241">
        <v>37</v>
      </c>
      <c r="AF241">
        <v>70</v>
      </c>
      <c r="AG241">
        <v>55</v>
      </c>
      <c r="AH241">
        <v>83</v>
      </c>
      <c r="AI241">
        <v>8</v>
      </c>
      <c r="AJ241">
        <v>1</v>
      </c>
      <c r="AL241" s="35"/>
      <c r="AO241" s="3" t="str">
        <f t="shared" si="28"/>
        <v>Magby DB</v>
      </c>
      <c r="BP241">
        <v>331</v>
      </c>
      <c r="BQ241" t="s">
        <v>382</v>
      </c>
    </row>
    <row r="242" spans="26:69" x14ac:dyDescent="0.25">
      <c r="Z242">
        <v>241</v>
      </c>
      <c r="AA242" t="s">
        <v>292</v>
      </c>
      <c r="AB242" s="3" t="str">
        <f t="shared" si="27"/>
        <v>https://pokemondb.net/pokedex/Miltank</v>
      </c>
      <c r="AC242">
        <v>95</v>
      </c>
      <c r="AD242">
        <v>80</v>
      </c>
      <c r="AE242">
        <v>105</v>
      </c>
      <c r="AF242">
        <v>40</v>
      </c>
      <c r="AG242">
        <v>70</v>
      </c>
      <c r="AH242">
        <v>100</v>
      </c>
      <c r="AI242">
        <v>5</v>
      </c>
      <c r="AJ242">
        <v>1</v>
      </c>
      <c r="AL242" s="35"/>
      <c r="AO242" s="3" t="str">
        <f t="shared" si="28"/>
        <v>Miltank DB</v>
      </c>
      <c r="BP242">
        <v>332</v>
      </c>
      <c r="BQ242" t="s">
        <v>383</v>
      </c>
    </row>
    <row r="243" spans="26:69" x14ac:dyDescent="0.25">
      <c r="Z243">
        <v>242</v>
      </c>
      <c r="AA243" t="s">
        <v>293</v>
      </c>
      <c r="AB243" s="3" t="str">
        <f t="shared" si="27"/>
        <v>https://pokemondb.net/pokedex/Blissey</v>
      </c>
      <c r="AC243">
        <v>255</v>
      </c>
      <c r="AD243">
        <v>10</v>
      </c>
      <c r="AE243">
        <v>10</v>
      </c>
      <c r="AF243">
        <v>75</v>
      </c>
      <c r="AG243">
        <v>135</v>
      </c>
      <c r="AH243">
        <v>55</v>
      </c>
      <c r="AI243">
        <v>5</v>
      </c>
      <c r="AL243" s="35"/>
      <c r="AO243" s="3" t="str">
        <f t="shared" si="28"/>
        <v>Blissey DB</v>
      </c>
      <c r="BP243">
        <v>333</v>
      </c>
      <c r="BQ243" t="s">
        <v>384</v>
      </c>
    </row>
    <row r="244" spans="26:69" x14ac:dyDescent="0.25">
      <c r="Z244">
        <v>243</v>
      </c>
      <c r="AA244" t="s">
        <v>294</v>
      </c>
      <c r="AB244" s="3" t="str">
        <f t="shared" si="27"/>
        <v>https://pokemondb.net/pokedex/Raikou</v>
      </c>
      <c r="AC244">
        <v>90</v>
      </c>
      <c r="AD244">
        <v>85</v>
      </c>
      <c r="AE244">
        <v>75</v>
      </c>
      <c r="AF244">
        <v>115</v>
      </c>
      <c r="AG244">
        <v>100</v>
      </c>
      <c r="AH244">
        <v>115</v>
      </c>
      <c r="AI244">
        <v>45</v>
      </c>
      <c r="AL244" s="35"/>
      <c r="AO244" s="3" t="str">
        <f t="shared" si="28"/>
        <v>Raikou DB</v>
      </c>
      <c r="BP244">
        <v>334</v>
      </c>
      <c r="BQ244" t="s">
        <v>385</v>
      </c>
    </row>
    <row r="245" spans="26:69" x14ac:dyDescent="0.25">
      <c r="Z245">
        <v>244</v>
      </c>
      <c r="AA245" t="s">
        <v>295</v>
      </c>
      <c r="AB245" s="3" t="str">
        <f t="shared" si="27"/>
        <v>https://pokemondb.net/pokedex/Entei</v>
      </c>
      <c r="AC245">
        <v>115</v>
      </c>
      <c r="AD245">
        <v>115</v>
      </c>
      <c r="AE245">
        <v>85</v>
      </c>
      <c r="AF245">
        <v>90</v>
      </c>
      <c r="AG245">
        <v>75</v>
      </c>
      <c r="AH245">
        <v>100</v>
      </c>
      <c r="AI245">
        <v>45</v>
      </c>
      <c r="AL245" s="35"/>
      <c r="AO245" s="3" t="str">
        <f t="shared" si="28"/>
        <v>Entei DB</v>
      </c>
      <c r="BP245">
        <v>335</v>
      </c>
      <c r="BQ245" t="s">
        <v>386</v>
      </c>
    </row>
    <row r="246" spans="26:69" x14ac:dyDescent="0.25">
      <c r="Z246">
        <v>245</v>
      </c>
      <c r="AA246" t="s">
        <v>296</v>
      </c>
      <c r="AB246" s="3" t="str">
        <f t="shared" si="27"/>
        <v>https://pokemondb.net/pokedex/Suicune</v>
      </c>
      <c r="AC246">
        <v>100</v>
      </c>
      <c r="AD246">
        <v>75</v>
      </c>
      <c r="AE246">
        <v>115</v>
      </c>
      <c r="AF246">
        <v>90</v>
      </c>
      <c r="AG246">
        <v>115</v>
      </c>
      <c r="AH246">
        <v>85</v>
      </c>
      <c r="AI246">
        <v>45</v>
      </c>
      <c r="AL246" s="35"/>
      <c r="AO246" s="3" t="str">
        <f t="shared" si="28"/>
        <v>Suicune DB</v>
      </c>
      <c r="BP246">
        <v>336</v>
      </c>
      <c r="BQ246" t="s">
        <v>387</v>
      </c>
    </row>
    <row r="247" spans="26:69" x14ac:dyDescent="0.25">
      <c r="Z247">
        <v>246</v>
      </c>
      <c r="AA247" t="s">
        <v>297</v>
      </c>
      <c r="AB247" s="3" t="str">
        <f t="shared" si="27"/>
        <v>https://pokemondb.net/pokedex/Larvitar</v>
      </c>
      <c r="AC247">
        <v>50</v>
      </c>
      <c r="AD247">
        <v>64</v>
      </c>
      <c r="AE247">
        <v>50</v>
      </c>
      <c r="AF247">
        <v>45</v>
      </c>
      <c r="AG247">
        <v>50</v>
      </c>
      <c r="AH247">
        <v>41</v>
      </c>
      <c r="AI247">
        <v>8</v>
      </c>
      <c r="AJ247">
        <v>1</v>
      </c>
      <c r="AL247" s="35"/>
      <c r="AO247" s="3" t="str">
        <f t="shared" si="28"/>
        <v>Larvitar DB</v>
      </c>
      <c r="BP247">
        <v>339</v>
      </c>
      <c r="BQ247" t="s">
        <v>390</v>
      </c>
    </row>
    <row r="248" spans="26:69" x14ac:dyDescent="0.25">
      <c r="Z248">
        <v>247</v>
      </c>
      <c r="AA248" t="s">
        <v>298</v>
      </c>
      <c r="AB248" s="3" t="str">
        <f t="shared" si="27"/>
        <v>https://pokemondb.net/pokedex/Pupitar</v>
      </c>
      <c r="AC248">
        <v>70</v>
      </c>
      <c r="AD248">
        <v>84</v>
      </c>
      <c r="AE248">
        <v>70</v>
      </c>
      <c r="AF248">
        <v>65</v>
      </c>
      <c r="AG248">
        <v>70</v>
      </c>
      <c r="AH248">
        <v>51</v>
      </c>
      <c r="AI248">
        <v>17</v>
      </c>
      <c r="AJ248">
        <v>30</v>
      </c>
      <c r="AL248" s="35"/>
      <c r="AO248" s="3" t="str">
        <f t="shared" si="28"/>
        <v>Pupitar DB</v>
      </c>
      <c r="BP248">
        <v>340</v>
      </c>
      <c r="BQ248" t="s">
        <v>391</v>
      </c>
    </row>
    <row r="249" spans="26:69" x14ac:dyDescent="0.25">
      <c r="Z249">
        <v>248</v>
      </c>
      <c r="AA249" t="s">
        <v>299</v>
      </c>
      <c r="AB249" s="3" t="str">
        <f t="shared" si="27"/>
        <v>https://pokemondb.net/pokedex/Tyranitar</v>
      </c>
      <c r="AC249">
        <v>100</v>
      </c>
      <c r="AD249">
        <v>134</v>
      </c>
      <c r="AE249">
        <v>110</v>
      </c>
      <c r="AF249">
        <v>95</v>
      </c>
      <c r="AG249">
        <v>100</v>
      </c>
      <c r="AH249">
        <v>61</v>
      </c>
      <c r="AI249">
        <v>28</v>
      </c>
      <c r="AJ249">
        <v>55</v>
      </c>
      <c r="AL249" s="35"/>
      <c r="AO249" s="3" t="str">
        <f t="shared" si="28"/>
        <v>Tyranitar DB</v>
      </c>
      <c r="BP249">
        <v>341</v>
      </c>
      <c r="BQ249" t="s">
        <v>392</v>
      </c>
    </row>
    <row r="250" spans="26:69" x14ac:dyDescent="0.25">
      <c r="Z250">
        <v>249</v>
      </c>
      <c r="AA250" t="s">
        <v>300</v>
      </c>
      <c r="AB250" s="3" t="str">
        <f t="shared" si="27"/>
        <v>https://pokemondb.net/pokedex/Lugia</v>
      </c>
      <c r="AC250">
        <v>106</v>
      </c>
      <c r="AD250">
        <v>90</v>
      </c>
      <c r="AE250">
        <v>130</v>
      </c>
      <c r="AF250">
        <v>90</v>
      </c>
      <c r="AG250">
        <v>154</v>
      </c>
      <c r="AH250">
        <v>110</v>
      </c>
      <c r="AI250">
        <v>45</v>
      </c>
      <c r="AL250" s="35"/>
      <c r="AO250" s="3" t="str">
        <f t="shared" si="28"/>
        <v>Lugia DB</v>
      </c>
      <c r="BP250">
        <v>342</v>
      </c>
      <c r="BQ250" t="s">
        <v>393</v>
      </c>
    </row>
    <row r="251" spans="26:69" x14ac:dyDescent="0.25">
      <c r="Z251">
        <v>250</v>
      </c>
      <c r="AA251" t="s">
        <v>301</v>
      </c>
      <c r="AB251" s="3" t="str">
        <f t="shared" si="27"/>
        <v>https://pokemondb.net/pokedex/Ho-oh</v>
      </c>
      <c r="AC251">
        <v>106</v>
      </c>
      <c r="AD251">
        <v>130</v>
      </c>
      <c r="AE251">
        <v>90</v>
      </c>
      <c r="AF251">
        <v>110</v>
      </c>
      <c r="AG251">
        <v>154</v>
      </c>
      <c r="AH251">
        <v>90</v>
      </c>
      <c r="AI251">
        <v>45</v>
      </c>
      <c r="AL251" s="35"/>
      <c r="AO251" s="3" t="str">
        <f t="shared" si="28"/>
        <v>Ho-oh DB</v>
      </c>
      <c r="BP251">
        <v>349</v>
      </c>
      <c r="BQ251" t="s">
        <v>400</v>
      </c>
    </row>
    <row r="252" spans="26:69" x14ac:dyDescent="0.25">
      <c r="Z252">
        <v>251</v>
      </c>
      <c r="AA252" t="s">
        <v>302</v>
      </c>
      <c r="AB252" s="3" t="str">
        <f t="shared" si="27"/>
        <v>https://pokemondb.net/pokedex/Celebi</v>
      </c>
      <c r="AC252">
        <v>100</v>
      </c>
      <c r="AD252">
        <v>100</v>
      </c>
      <c r="AE252">
        <v>100</v>
      </c>
      <c r="AF252">
        <v>100</v>
      </c>
      <c r="AG252">
        <v>100</v>
      </c>
      <c r="AH252">
        <v>100</v>
      </c>
      <c r="AI252">
        <v>30</v>
      </c>
      <c r="AL252" s="35"/>
      <c r="AO252" s="3" t="str">
        <f t="shared" si="28"/>
        <v>Celebi DB</v>
      </c>
      <c r="BP252">
        <v>350</v>
      </c>
      <c r="BQ252" t="s">
        <v>401</v>
      </c>
    </row>
    <row r="253" spans="26:69" x14ac:dyDescent="0.25">
      <c r="Z253">
        <v>252</v>
      </c>
      <c r="AA253" t="s">
        <v>303</v>
      </c>
      <c r="AB253" s="3" t="str">
        <f t="shared" si="27"/>
        <v>https://pokemondb.net/pokedex/Treecko</v>
      </c>
      <c r="AC253">
        <v>40</v>
      </c>
      <c r="AD253">
        <v>45</v>
      </c>
      <c r="AE253">
        <v>35</v>
      </c>
      <c r="AF253">
        <v>65</v>
      </c>
      <c r="AG253">
        <v>55</v>
      </c>
      <c r="AH253">
        <v>70</v>
      </c>
      <c r="AI253">
        <v>5</v>
      </c>
      <c r="AJ253">
        <v>1</v>
      </c>
      <c r="AL253" s="35"/>
      <c r="AO253" s="3" t="str">
        <f t="shared" si="28"/>
        <v>Treecko DB</v>
      </c>
      <c r="BP253">
        <v>351</v>
      </c>
      <c r="BQ253" t="s">
        <v>402</v>
      </c>
    </row>
    <row r="254" spans="26:69" x14ac:dyDescent="0.25">
      <c r="Z254">
        <v>253</v>
      </c>
      <c r="AA254" t="s">
        <v>304</v>
      </c>
      <c r="AB254" s="3" t="str">
        <f t="shared" si="27"/>
        <v>https://pokemondb.net/pokedex/Grovyle</v>
      </c>
      <c r="AC254">
        <v>50</v>
      </c>
      <c r="AD254">
        <v>65</v>
      </c>
      <c r="AE254">
        <v>45</v>
      </c>
      <c r="AF254">
        <v>85</v>
      </c>
      <c r="AG254">
        <v>65</v>
      </c>
      <c r="AH254">
        <v>95</v>
      </c>
      <c r="AI254">
        <v>15</v>
      </c>
      <c r="AJ254">
        <v>16</v>
      </c>
      <c r="AL254" s="35"/>
      <c r="AO254" s="3" t="str">
        <f t="shared" si="28"/>
        <v>Grovyle DB</v>
      </c>
      <c r="BP254">
        <v>352</v>
      </c>
      <c r="BQ254" t="s">
        <v>403</v>
      </c>
    </row>
    <row r="255" spans="26:69" x14ac:dyDescent="0.25">
      <c r="Z255">
        <v>254</v>
      </c>
      <c r="AA255" t="s">
        <v>305</v>
      </c>
      <c r="AB255" s="3" t="str">
        <f t="shared" si="27"/>
        <v>https://pokemondb.net/pokedex/Sceptile</v>
      </c>
      <c r="AC255">
        <v>70</v>
      </c>
      <c r="AD255">
        <v>85</v>
      </c>
      <c r="AE255">
        <v>65</v>
      </c>
      <c r="AF255">
        <v>105</v>
      </c>
      <c r="AG255">
        <v>85</v>
      </c>
      <c r="AH255">
        <v>120</v>
      </c>
      <c r="AI255">
        <v>28</v>
      </c>
      <c r="AJ255">
        <v>36</v>
      </c>
      <c r="AL255" s="35"/>
      <c r="AO255" s="3" t="str">
        <f t="shared" si="28"/>
        <v>Sceptile DB</v>
      </c>
      <c r="BP255">
        <v>353</v>
      </c>
      <c r="BQ255" t="s">
        <v>404</v>
      </c>
    </row>
    <row r="256" spans="26:69" x14ac:dyDescent="0.25">
      <c r="Z256">
        <v>255</v>
      </c>
      <c r="AA256" t="s">
        <v>306</v>
      </c>
      <c r="AB256" s="3" t="str">
        <f t="shared" si="27"/>
        <v>https://pokemondb.net/pokedex/Torchic</v>
      </c>
      <c r="AC256">
        <v>45</v>
      </c>
      <c r="AD256">
        <v>60</v>
      </c>
      <c r="AE256">
        <v>40</v>
      </c>
      <c r="AF256">
        <v>70</v>
      </c>
      <c r="AG256">
        <v>50</v>
      </c>
      <c r="AH256">
        <v>45</v>
      </c>
      <c r="AI256">
        <v>5</v>
      </c>
      <c r="AJ256">
        <v>1</v>
      </c>
      <c r="AL256" s="35"/>
      <c r="AO256" s="3" t="str">
        <f t="shared" si="28"/>
        <v>Torchic DB</v>
      </c>
      <c r="BP256">
        <v>354</v>
      </c>
      <c r="BQ256" t="s">
        <v>405</v>
      </c>
    </row>
    <row r="257" spans="26:69" x14ac:dyDescent="0.25">
      <c r="Z257">
        <v>256</v>
      </c>
      <c r="AA257" t="s">
        <v>307</v>
      </c>
      <c r="AB257" s="3" t="str">
        <f t="shared" si="27"/>
        <v>https://pokemondb.net/pokedex/Combusken</v>
      </c>
      <c r="AC257">
        <v>60</v>
      </c>
      <c r="AD257">
        <v>85</v>
      </c>
      <c r="AE257">
        <v>60</v>
      </c>
      <c r="AF257">
        <v>85</v>
      </c>
      <c r="AG257">
        <v>60</v>
      </c>
      <c r="AH257">
        <v>55</v>
      </c>
      <c r="AI257">
        <v>15</v>
      </c>
      <c r="AJ257">
        <v>16</v>
      </c>
      <c r="AL257" s="35"/>
      <c r="AO257" s="3" t="str">
        <f t="shared" si="28"/>
        <v>Combusken DB</v>
      </c>
      <c r="BP257">
        <v>355</v>
      </c>
      <c r="BQ257" t="s">
        <v>406</v>
      </c>
    </row>
    <row r="258" spans="26:69" x14ac:dyDescent="0.25">
      <c r="Z258">
        <v>257</v>
      </c>
      <c r="AA258" t="s">
        <v>308</v>
      </c>
      <c r="AB258" s="3" t="str">
        <f t="shared" ref="AB258:AB321" si="29">CONCATENATE($P$4,AA258)</f>
        <v>https://pokemondb.net/pokedex/Blaziken</v>
      </c>
      <c r="AC258">
        <v>80</v>
      </c>
      <c r="AD258">
        <v>120</v>
      </c>
      <c r="AE258">
        <v>70</v>
      </c>
      <c r="AF258">
        <v>110</v>
      </c>
      <c r="AG258">
        <v>70</v>
      </c>
      <c r="AH258">
        <v>80</v>
      </c>
      <c r="AI258">
        <v>28</v>
      </c>
      <c r="AJ258">
        <v>36</v>
      </c>
      <c r="AL258" s="35"/>
      <c r="AO258" s="3" t="str">
        <f t="shared" si="28"/>
        <v>Blaziken DB</v>
      </c>
      <c r="BP258">
        <v>356</v>
      </c>
      <c r="BQ258" t="s">
        <v>407</v>
      </c>
    </row>
    <row r="259" spans="26:69" x14ac:dyDescent="0.25">
      <c r="Z259">
        <v>258</v>
      </c>
      <c r="AA259" t="s">
        <v>309</v>
      </c>
      <c r="AB259" s="3" t="str">
        <f t="shared" si="29"/>
        <v>https://pokemondb.net/pokedex/Mudkip</v>
      </c>
      <c r="AC259">
        <v>50</v>
      </c>
      <c r="AD259">
        <v>70</v>
      </c>
      <c r="AE259">
        <v>50</v>
      </c>
      <c r="AF259">
        <v>50</v>
      </c>
      <c r="AG259">
        <v>50</v>
      </c>
      <c r="AH259">
        <v>40</v>
      </c>
      <c r="AI259">
        <v>5</v>
      </c>
      <c r="AJ259">
        <v>1</v>
      </c>
      <c r="AL259" s="35"/>
      <c r="AO259" s="3" t="str">
        <f t="shared" ref="AO259:AO322" si="30">HYPERLINK(AB259,AA259&amp;" DB")</f>
        <v>Mudkip DB</v>
      </c>
      <c r="BP259">
        <v>357</v>
      </c>
      <c r="BQ259" t="s">
        <v>408</v>
      </c>
    </row>
    <row r="260" spans="26:69" x14ac:dyDescent="0.25">
      <c r="Z260">
        <v>259</v>
      </c>
      <c r="AA260" t="s">
        <v>310</v>
      </c>
      <c r="AB260" s="3" t="str">
        <f t="shared" si="29"/>
        <v>https://pokemondb.net/pokedex/Marshtomp</v>
      </c>
      <c r="AC260">
        <v>70</v>
      </c>
      <c r="AD260">
        <v>85</v>
      </c>
      <c r="AE260">
        <v>70</v>
      </c>
      <c r="AF260">
        <v>60</v>
      </c>
      <c r="AG260">
        <v>70</v>
      </c>
      <c r="AH260">
        <v>50</v>
      </c>
      <c r="AI260">
        <v>15</v>
      </c>
      <c r="AJ260">
        <v>16</v>
      </c>
      <c r="AL260" s="35"/>
      <c r="AO260" s="3" t="str">
        <f t="shared" si="30"/>
        <v>Marshtomp DB</v>
      </c>
      <c r="BP260">
        <v>358</v>
      </c>
      <c r="BQ260" t="s">
        <v>409</v>
      </c>
    </row>
    <row r="261" spans="26:69" x14ac:dyDescent="0.25">
      <c r="Z261">
        <v>260</v>
      </c>
      <c r="AA261" t="s">
        <v>311</v>
      </c>
      <c r="AB261" s="3" t="str">
        <f t="shared" si="29"/>
        <v>https://pokemondb.net/pokedex/Swampert</v>
      </c>
      <c r="AC261">
        <v>100</v>
      </c>
      <c r="AD261">
        <v>110</v>
      </c>
      <c r="AE261">
        <v>90</v>
      </c>
      <c r="AF261">
        <v>85</v>
      </c>
      <c r="AG261">
        <v>90</v>
      </c>
      <c r="AH261">
        <v>60</v>
      </c>
      <c r="AI261">
        <v>28</v>
      </c>
      <c r="AJ261">
        <v>36</v>
      </c>
      <c r="AL261" s="35"/>
      <c r="AO261" s="3" t="str">
        <f t="shared" si="30"/>
        <v>Swampert DB</v>
      </c>
      <c r="BP261">
        <v>359</v>
      </c>
      <c r="BQ261" t="s">
        <v>410</v>
      </c>
    </row>
    <row r="262" spans="26:69" x14ac:dyDescent="0.25">
      <c r="Z262">
        <v>261</v>
      </c>
      <c r="AA262" t="s">
        <v>312</v>
      </c>
      <c r="AB262" s="3" t="str">
        <f t="shared" si="29"/>
        <v>https://pokemondb.net/pokedex/Poochyena</v>
      </c>
      <c r="AC262">
        <v>35</v>
      </c>
      <c r="AD262">
        <v>55</v>
      </c>
      <c r="AE262">
        <v>35</v>
      </c>
      <c r="AF262">
        <v>30</v>
      </c>
      <c r="AG262">
        <v>30</v>
      </c>
      <c r="AH262">
        <v>35</v>
      </c>
      <c r="AI262">
        <v>5</v>
      </c>
      <c r="AJ262">
        <v>1</v>
      </c>
      <c r="AL262" s="35"/>
      <c r="AO262" s="3" t="str">
        <f t="shared" si="30"/>
        <v>Poochyena DB</v>
      </c>
      <c r="BP262">
        <v>360</v>
      </c>
      <c r="BQ262" t="s">
        <v>411</v>
      </c>
    </row>
    <row r="263" spans="26:69" x14ac:dyDescent="0.25">
      <c r="Z263">
        <v>262</v>
      </c>
      <c r="AA263" t="s">
        <v>313</v>
      </c>
      <c r="AB263" s="3" t="str">
        <f t="shared" si="29"/>
        <v>https://pokemondb.net/pokedex/Mightyena</v>
      </c>
      <c r="AC263">
        <v>70</v>
      </c>
      <c r="AD263">
        <v>90</v>
      </c>
      <c r="AE263">
        <v>70</v>
      </c>
      <c r="AF263">
        <v>60</v>
      </c>
      <c r="AG263">
        <v>60</v>
      </c>
      <c r="AH263">
        <v>70</v>
      </c>
      <c r="AI263">
        <v>18</v>
      </c>
      <c r="AJ263">
        <v>18</v>
      </c>
      <c r="AL263" s="35"/>
      <c r="AO263" s="3" t="str">
        <f t="shared" si="30"/>
        <v>Mightyena DB</v>
      </c>
      <c r="BP263">
        <v>361</v>
      </c>
      <c r="BQ263" t="s">
        <v>412</v>
      </c>
    </row>
    <row r="264" spans="26:69" x14ac:dyDescent="0.25">
      <c r="Z264">
        <v>263</v>
      </c>
      <c r="AA264" t="s">
        <v>314</v>
      </c>
      <c r="AB264" s="3" t="str">
        <f t="shared" si="29"/>
        <v>https://pokemondb.net/pokedex/Zigzagoon</v>
      </c>
      <c r="AC264">
        <v>38</v>
      </c>
      <c r="AD264">
        <v>30</v>
      </c>
      <c r="AE264">
        <v>41</v>
      </c>
      <c r="AF264">
        <v>30</v>
      </c>
      <c r="AG264">
        <v>41</v>
      </c>
      <c r="AH264">
        <v>60</v>
      </c>
      <c r="AI264">
        <v>3</v>
      </c>
      <c r="AJ264">
        <v>1</v>
      </c>
      <c r="AK264" s="35" t="s">
        <v>1299</v>
      </c>
      <c r="AL264" s="35"/>
      <c r="AO264" s="3" t="str">
        <f t="shared" si="30"/>
        <v>Zigzagoon DB</v>
      </c>
      <c r="BP264">
        <v>362</v>
      </c>
      <c r="BQ264" t="s">
        <v>413</v>
      </c>
    </row>
    <row r="265" spans="26:69" x14ac:dyDescent="0.25">
      <c r="Z265">
        <v>264</v>
      </c>
      <c r="AA265" t="s">
        <v>315</v>
      </c>
      <c r="AB265" s="3" t="str">
        <f t="shared" si="29"/>
        <v>https://pokemondb.net/pokedex/Linoone</v>
      </c>
      <c r="AC265">
        <v>78</v>
      </c>
      <c r="AD265">
        <v>70</v>
      </c>
      <c r="AE265">
        <v>61</v>
      </c>
      <c r="AF265">
        <v>50</v>
      </c>
      <c r="AG265">
        <v>61</v>
      </c>
      <c r="AH265">
        <v>100</v>
      </c>
      <c r="AI265">
        <v>15</v>
      </c>
      <c r="AJ265">
        <v>20</v>
      </c>
      <c r="AL265" s="35"/>
      <c r="AO265" s="3" t="str">
        <f t="shared" si="30"/>
        <v>Linoone DB</v>
      </c>
      <c r="BP265">
        <v>363</v>
      </c>
      <c r="BQ265" t="s">
        <v>414</v>
      </c>
    </row>
    <row r="266" spans="26:69" x14ac:dyDescent="0.25">
      <c r="Z266">
        <v>265</v>
      </c>
      <c r="AA266" t="s">
        <v>316</v>
      </c>
      <c r="AB266" s="3" t="str">
        <f t="shared" si="29"/>
        <v>https://pokemondb.net/pokedex/Wurmple</v>
      </c>
      <c r="AC266">
        <v>45</v>
      </c>
      <c r="AD266">
        <v>45</v>
      </c>
      <c r="AE266">
        <v>35</v>
      </c>
      <c r="AF266">
        <v>20</v>
      </c>
      <c r="AG266">
        <v>30</v>
      </c>
      <c r="AH266">
        <v>20</v>
      </c>
      <c r="AI266">
        <v>5</v>
      </c>
      <c r="AJ266">
        <v>1</v>
      </c>
      <c r="AL266" s="35"/>
      <c r="AO266" s="3" t="str">
        <f t="shared" si="30"/>
        <v>Wurmple DB</v>
      </c>
      <c r="BP266">
        <v>364</v>
      </c>
      <c r="BQ266" t="s">
        <v>415</v>
      </c>
    </row>
    <row r="267" spans="26:69" x14ac:dyDescent="0.25">
      <c r="Z267">
        <v>266</v>
      </c>
      <c r="AA267" t="s">
        <v>317</v>
      </c>
      <c r="AB267" s="3" t="str">
        <f t="shared" si="29"/>
        <v>https://pokemondb.net/pokedex/Silcoon</v>
      </c>
      <c r="AC267">
        <v>50</v>
      </c>
      <c r="AD267">
        <v>35</v>
      </c>
      <c r="AE267">
        <v>55</v>
      </c>
      <c r="AF267">
        <v>25</v>
      </c>
      <c r="AG267">
        <v>25</v>
      </c>
      <c r="AH267">
        <v>15</v>
      </c>
      <c r="AI267">
        <v>5</v>
      </c>
      <c r="AJ267">
        <v>7</v>
      </c>
      <c r="AL267" s="35"/>
      <c r="AO267" s="3" t="str">
        <f t="shared" si="30"/>
        <v>Silcoon DB</v>
      </c>
      <c r="BP267">
        <v>365</v>
      </c>
      <c r="BQ267" t="s">
        <v>416</v>
      </c>
    </row>
    <row r="268" spans="26:69" x14ac:dyDescent="0.25">
      <c r="Z268">
        <v>267</v>
      </c>
      <c r="AA268" t="s">
        <v>318</v>
      </c>
      <c r="AB268" s="3" t="str">
        <f t="shared" si="29"/>
        <v>https://pokemondb.net/pokedex/Beautifly</v>
      </c>
      <c r="AC268">
        <v>60</v>
      </c>
      <c r="AD268">
        <v>70</v>
      </c>
      <c r="AE268">
        <v>50</v>
      </c>
      <c r="AF268">
        <v>100</v>
      </c>
      <c r="AG268">
        <v>50</v>
      </c>
      <c r="AH268">
        <v>65</v>
      </c>
      <c r="AI268">
        <v>10</v>
      </c>
      <c r="AJ268">
        <v>10</v>
      </c>
      <c r="AL268" s="35"/>
      <c r="AO268" s="3" t="str">
        <f t="shared" si="30"/>
        <v>Beautifly DB</v>
      </c>
      <c r="BP268">
        <v>366</v>
      </c>
      <c r="BQ268" t="s">
        <v>417</v>
      </c>
    </row>
    <row r="269" spans="26:69" x14ac:dyDescent="0.25">
      <c r="Z269">
        <v>268</v>
      </c>
      <c r="AA269" t="s">
        <v>319</v>
      </c>
      <c r="AB269" s="3" t="str">
        <f t="shared" si="29"/>
        <v>https://pokemondb.net/pokedex/Cascoon</v>
      </c>
      <c r="AC269">
        <v>50</v>
      </c>
      <c r="AD269">
        <v>35</v>
      </c>
      <c r="AE269">
        <v>55</v>
      </c>
      <c r="AF269">
        <v>25</v>
      </c>
      <c r="AG269">
        <v>25</v>
      </c>
      <c r="AH269">
        <v>15</v>
      </c>
      <c r="AI269">
        <v>5</v>
      </c>
      <c r="AJ269">
        <v>7</v>
      </c>
      <c r="AL269" s="35"/>
      <c r="AO269" s="3" t="str">
        <f t="shared" si="30"/>
        <v>Cascoon DB</v>
      </c>
      <c r="BP269">
        <v>367</v>
      </c>
      <c r="BQ269" t="s">
        <v>418</v>
      </c>
    </row>
    <row r="270" spans="26:69" x14ac:dyDescent="0.25">
      <c r="Z270">
        <v>269</v>
      </c>
      <c r="AA270" t="s">
        <v>320</v>
      </c>
      <c r="AB270" s="3" t="str">
        <f t="shared" si="29"/>
        <v>https://pokemondb.net/pokedex/Dustox</v>
      </c>
      <c r="AC270">
        <v>60</v>
      </c>
      <c r="AD270">
        <v>50</v>
      </c>
      <c r="AE270">
        <v>70</v>
      </c>
      <c r="AF270">
        <v>50</v>
      </c>
      <c r="AG270">
        <v>90</v>
      </c>
      <c r="AH270">
        <v>65</v>
      </c>
      <c r="AI270">
        <v>10</v>
      </c>
      <c r="AJ270">
        <v>10</v>
      </c>
      <c r="AL270" s="35"/>
      <c r="AO270" s="3" t="str">
        <f t="shared" si="30"/>
        <v>Dustox DB</v>
      </c>
      <c r="BP270">
        <v>368</v>
      </c>
      <c r="BQ270" t="s">
        <v>419</v>
      </c>
    </row>
    <row r="271" spans="26:69" x14ac:dyDescent="0.25">
      <c r="Z271">
        <v>270</v>
      </c>
      <c r="AA271" t="s">
        <v>321</v>
      </c>
      <c r="AB271" s="3" t="str">
        <f t="shared" si="29"/>
        <v>https://pokemondb.net/pokedex/Lotad</v>
      </c>
      <c r="AC271">
        <v>40</v>
      </c>
      <c r="AD271">
        <v>30</v>
      </c>
      <c r="AE271">
        <v>30</v>
      </c>
      <c r="AF271">
        <v>40</v>
      </c>
      <c r="AG271">
        <v>50</v>
      </c>
      <c r="AH271">
        <v>30</v>
      </c>
      <c r="AI271">
        <v>5</v>
      </c>
      <c r="AJ271">
        <v>1</v>
      </c>
      <c r="AL271" s="35"/>
      <c r="AO271" s="3" t="str">
        <f t="shared" si="30"/>
        <v>Lotad DB</v>
      </c>
      <c r="BP271">
        <v>371</v>
      </c>
      <c r="BQ271" t="s">
        <v>422</v>
      </c>
    </row>
    <row r="272" spans="26:69" x14ac:dyDescent="0.25">
      <c r="Z272">
        <v>271</v>
      </c>
      <c r="AA272" t="s">
        <v>322</v>
      </c>
      <c r="AB272" s="3" t="str">
        <f t="shared" si="29"/>
        <v>https://pokemondb.net/pokedex/Lombre</v>
      </c>
      <c r="AC272">
        <v>60</v>
      </c>
      <c r="AD272">
        <v>50</v>
      </c>
      <c r="AE272">
        <v>50</v>
      </c>
      <c r="AF272">
        <v>60</v>
      </c>
      <c r="AG272">
        <v>70</v>
      </c>
      <c r="AH272">
        <v>50</v>
      </c>
      <c r="AI272">
        <v>8</v>
      </c>
      <c r="AJ272">
        <v>14</v>
      </c>
      <c r="AL272" s="35"/>
      <c r="AO272" s="3" t="str">
        <f t="shared" si="30"/>
        <v>Lombre DB</v>
      </c>
      <c r="BP272">
        <v>372</v>
      </c>
      <c r="BQ272" t="s">
        <v>423</v>
      </c>
    </row>
    <row r="273" spans="26:69" x14ac:dyDescent="0.25">
      <c r="Z273">
        <v>272</v>
      </c>
      <c r="AA273" t="s">
        <v>323</v>
      </c>
      <c r="AB273" s="3" t="str">
        <f t="shared" si="29"/>
        <v>https://pokemondb.net/pokedex/Ludicolo</v>
      </c>
      <c r="AC273">
        <v>80</v>
      </c>
      <c r="AD273">
        <v>70</v>
      </c>
      <c r="AE273">
        <v>70</v>
      </c>
      <c r="AF273">
        <v>90</v>
      </c>
      <c r="AG273">
        <v>100</v>
      </c>
      <c r="AH273">
        <v>70</v>
      </c>
      <c r="AI273">
        <v>18</v>
      </c>
      <c r="AL273" s="35"/>
      <c r="AO273" s="3" t="str">
        <f t="shared" si="30"/>
        <v>Ludicolo DB</v>
      </c>
      <c r="BP273">
        <v>373</v>
      </c>
      <c r="BQ273" t="s">
        <v>424</v>
      </c>
    </row>
    <row r="274" spans="26:69" x14ac:dyDescent="0.25">
      <c r="Z274">
        <v>273</v>
      </c>
      <c r="AA274" t="s">
        <v>324</v>
      </c>
      <c r="AB274" s="3" t="str">
        <f t="shared" si="29"/>
        <v>https://pokemondb.net/pokedex/Seedot</v>
      </c>
      <c r="AC274">
        <v>40</v>
      </c>
      <c r="AD274">
        <v>40</v>
      </c>
      <c r="AE274">
        <v>50</v>
      </c>
      <c r="AF274">
        <v>30</v>
      </c>
      <c r="AG274">
        <v>30</v>
      </c>
      <c r="AH274">
        <v>30</v>
      </c>
      <c r="AI274">
        <v>5</v>
      </c>
      <c r="AJ274">
        <v>1</v>
      </c>
      <c r="AL274" s="35"/>
      <c r="AO274" s="3" t="str">
        <f t="shared" si="30"/>
        <v>Seedot DB</v>
      </c>
      <c r="BP274">
        <v>396</v>
      </c>
      <c r="BQ274" t="s">
        <v>447</v>
      </c>
    </row>
    <row r="275" spans="26:69" x14ac:dyDescent="0.25">
      <c r="Z275">
        <v>274</v>
      </c>
      <c r="AA275" t="s">
        <v>325</v>
      </c>
      <c r="AB275" s="3" t="str">
        <f t="shared" si="29"/>
        <v>https://pokemondb.net/pokedex/Nuzleaf</v>
      </c>
      <c r="AC275">
        <v>70</v>
      </c>
      <c r="AD275">
        <v>70</v>
      </c>
      <c r="AE275">
        <v>40</v>
      </c>
      <c r="AF275">
        <v>60</v>
      </c>
      <c r="AG275">
        <v>40</v>
      </c>
      <c r="AH275">
        <v>60</v>
      </c>
      <c r="AI275">
        <v>8</v>
      </c>
      <c r="AJ275">
        <v>14</v>
      </c>
      <c r="AL275" s="35"/>
      <c r="AO275" s="3" t="str">
        <f t="shared" si="30"/>
        <v>Nuzleaf DB</v>
      </c>
      <c r="BP275">
        <v>397</v>
      </c>
      <c r="BQ275" t="s">
        <v>448</v>
      </c>
    </row>
    <row r="276" spans="26:69" x14ac:dyDescent="0.25">
      <c r="Z276">
        <v>275</v>
      </c>
      <c r="AA276" t="s">
        <v>326</v>
      </c>
      <c r="AB276" s="3" t="str">
        <f t="shared" si="29"/>
        <v>https://pokemondb.net/pokedex/Shiftry</v>
      </c>
      <c r="AC276">
        <v>90</v>
      </c>
      <c r="AD276">
        <v>100</v>
      </c>
      <c r="AE276">
        <v>60</v>
      </c>
      <c r="AF276">
        <v>90</v>
      </c>
      <c r="AG276">
        <v>60</v>
      </c>
      <c r="AH276">
        <v>80</v>
      </c>
      <c r="AI276">
        <v>18</v>
      </c>
      <c r="AL276" s="35"/>
      <c r="AO276" s="3" t="str">
        <f t="shared" si="30"/>
        <v>Shiftry DB</v>
      </c>
      <c r="BP276">
        <v>398</v>
      </c>
      <c r="BQ276" t="s">
        <v>449</v>
      </c>
    </row>
    <row r="277" spans="26:69" x14ac:dyDescent="0.25">
      <c r="Z277">
        <v>276</v>
      </c>
      <c r="AA277" t="s">
        <v>327</v>
      </c>
      <c r="AB277" s="3" t="str">
        <f t="shared" si="29"/>
        <v>https://pokemondb.net/pokedex/Taillow</v>
      </c>
      <c r="AC277">
        <v>40</v>
      </c>
      <c r="AD277">
        <v>55</v>
      </c>
      <c r="AE277">
        <v>30</v>
      </c>
      <c r="AF277">
        <v>30</v>
      </c>
      <c r="AG277">
        <v>30</v>
      </c>
      <c r="AH277">
        <v>85</v>
      </c>
      <c r="AI277">
        <v>3</v>
      </c>
      <c r="AJ277">
        <v>1</v>
      </c>
      <c r="AL277" s="35"/>
      <c r="AO277" s="3" t="str">
        <f t="shared" si="30"/>
        <v>Taillow DB</v>
      </c>
      <c r="BP277">
        <v>399</v>
      </c>
      <c r="BQ277" t="s">
        <v>450</v>
      </c>
    </row>
    <row r="278" spans="26:69" x14ac:dyDescent="0.25">
      <c r="Z278">
        <v>277</v>
      </c>
      <c r="AA278" t="s">
        <v>328</v>
      </c>
      <c r="AB278" s="3" t="str">
        <f t="shared" si="29"/>
        <v>https://pokemondb.net/pokedex/Swellow</v>
      </c>
      <c r="AC278">
        <v>60</v>
      </c>
      <c r="AD278">
        <v>85</v>
      </c>
      <c r="AE278">
        <v>60</v>
      </c>
      <c r="AF278">
        <v>75</v>
      </c>
      <c r="AG278">
        <v>50</v>
      </c>
      <c r="AH278">
        <v>125</v>
      </c>
      <c r="AI278">
        <v>15</v>
      </c>
      <c r="AJ278">
        <v>22</v>
      </c>
      <c r="AL278" s="35"/>
      <c r="AO278" s="3" t="str">
        <f t="shared" si="30"/>
        <v>Swellow DB</v>
      </c>
      <c r="BP278">
        <v>400</v>
      </c>
      <c r="BQ278" t="s">
        <v>451</v>
      </c>
    </row>
    <row r="279" spans="26:69" x14ac:dyDescent="0.25">
      <c r="Z279">
        <v>278</v>
      </c>
      <c r="AA279" t="s">
        <v>329</v>
      </c>
      <c r="AB279" s="3" t="str">
        <f t="shared" si="29"/>
        <v>https://pokemondb.net/pokedex/Wingull</v>
      </c>
      <c r="AC279">
        <v>40</v>
      </c>
      <c r="AD279">
        <v>30</v>
      </c>
      <c r="AE279">
        <v>30</v>
      </c>
      <c r="AF279">
        <v>55</v>
      </c>
      <c r="AG279">
        <v>30</v>
      </c>
      <c r="AH279">
        <v>85</v>
      </c>
      <c r="AI279">
        <v>3</v>
      </c>
      <c r="AJ279">
        <v>1</v>
      </c>
      <c r="AL279" s="35"/>
      <c r="AO279" s="3" t="str">
        <f t="shared" si="30"/>
        <v>Wingull DB</v>
      </c>
      <c r="BP279">
        <v>401</v>
      </c>
      <c r="BQ279" t="s">
        <v>452</v>
      </c>
    </row>
    <row r="280" spans="26:69" x14ac:dyDescent="0.25">
      <c r="Z280">
        <v>279</v>
      </c>
      <c r="AA280" t="s">
        <v>330</v>
      </c>
      <c r="AB280" s="3" t="str">
        <f t="shared" si="29"/>
        <v>https://pokemondb.net/pokedex/Pelipper</v>
      </c>
      <c r="AC280">
        <v>60</v>
      </c>
      <c r="AD280">
        <v>50</v>
      </c>
      <c r="AE280">
        <v>100</v>
      </c>
      <c r="AF280">
        <v>95</v>
      </c>
      <c r="AG280">
        <v>70</v>
      </c>
      <c r="AH280">
        <v>65</v>
      </c>
      <c r="AI280">
        <v>15</v>
      </c>
      <c r="AJ280">
        <v>25</v>
      </c>
      <c r="AL280" s="35"/>
      <c r="AO280" s="3" t="str">
        <f t="shared" si="30"/>
        <v>Pelipper DB</v>
      </c>
      <c r="BP280">
        <v>402</v>
      </c>
      <c r="BQ280" t="s">
        <v>453</v>
      </c>
    </row>
    <row r="281" spans="26:69" x14ac:dyDescent="0.25">
      <c r="Z281">
        <v>280</v>
      </c>
      <c r="AA281" t="s">
        <v>331</v>
      </c>
      <c r="AB281" s="3" t="str">
        <f t="shared" si="29"/>
        <v>https://pokemondb.net/pokedex/Ralts</v>
      </c>
      <c r="AC281">
        <v>28</v>
      </c>
      <c r="AD281">
        <v>25</v>
      </c>
      <c r="AE281">
        <v>25</v>
      </c>
      <c r="AF281">
        <v>45</v>
      </c>
      <c r="AG281">
        <v>35</v>
      </c>
      <c r="AH281">
        <v>40</v>
      </c>
      <c r="AI281">
        <v>2</v>
      </c>
      <c r="AJ281">
        <v>1</v>
      </c>
      <c r="AK281" s="35" t="s">
        <v>1425</v>
      </c>
      <c r="AL281" s="35"/>
      <c r="AO281" s="3" t="str">
        <f t="shared" si="30"/>
        <v>Ralts DB</v>
      </c>
      <c r="BP281">
        <v>403</v>
      </c>
      <c r="BQ281" t="s">
        <v>454</v>
      </c>
    </row>
    <row r="282" spans="26:69" x14ac:dyDescent="0.25">
      <c r="Z282">
        <v>281</v>
      </c>
      <c r="AA282" t="s">
        <v>332</v>
      </c>
      <c r="AB282" s="3" t="str">
        <f t="shared" si="29"/>
        <v>https://pokemondb.net/pokedex/Kirlia</v>
      </c>
      <c r="AC282">
        <v>38</v>
      </c>
      <c r="AD282">
        <v>35</v>
      </c>
      <c r="AE282">
        <v>35</v>
      </c>
      <c r="AF282">
        <v>65</v>
      </c>
      <c r="AG282">
        <v>55</v>
      </c>
      <c r="AH282">
        <v>50</v>
      </c>
      <c r="AI282">
        <v>8</v>
      </c>
      <c r="AJ282">
        <v>20</v>
      </c>
      <c r="AL282" s="35"/>
      <c r="AO282" s="3" t="str">
        <f t="shared" si="30"/>
        <v>Kirlia DB</v>
      </c>
      <c r="BP282">
        <v>404</v>
      </c>
      <c r="BQ282" t="s">
        <v>455</v>
      </c>
    </row>
    <row r="283" spans="26:69" x14ac:dyDescent="0.25">
      <c r="Z283">
        <v>282</v>
      </c>
      <c r="AA283" t="s">
        <v>333</v>
      </c>
      <c r="AB283" s="3" t="str">
        <f t="shared" si="29"/>
        <v>https://pokemondb.net/pokedex/Gardevoir</v>
      </c>
      <c r="AC283">
        <v>68</v>
      </c>
      <c r="AD283">
        <v>65</v>
      </c>
      <c r="AE283">
        <v>65</v>
      </c>
      <c r="AF283">
        <v>125</v>
      </c>
      <c r="AG283">
        <v>115</v>
      </c>
      <c r="AH283">
        <v>80</v>
      </c>
      <c r="AI283">
        <v>22</v>
      </c>
      <c r="AJ283">
        <v>30</v>
      </c>
      <c r="AL283" s="35"/>
      <c r="AO283" s="3" t="str">
        <f t="shared" si="30"/>
        <v>Gardevoir DB</v>
      </c>
      <c r="BP283">
        <v>405</v>
      </c>
      <c r="BQ283" t="s">
        <v>456</v>
      </c>
    </row>
    <row r="284" spans="26:69" x14ac:dyDescent="0.25">
      <c r="Z284">
        <v>283</v>
      </c>
      <c r="AA284" t="s">
        <v>334</v>
      </c>
      <c r="AB284" s="3" t="str">
        <f t="shared" si="29"/>
        <v>https://pokemondb.net/pokedex/Surskit</v>
      </c>
      <c r="AC284">
        <v>40</v>
      </c>
      <c r="AD284">
        <v>30</v>
      </c>
      <c r="AE284">
        <v>32</v>
      </c>
      <c r="AF284">
        <v>50</v>
      </c>
      <c r="AG284">
        <v>52</v>
      </c>
      <c r="AH284">
        <v>65</v>
      </c>
      <c r="AI284">
        <v>3</v>
      </c>
      <c r="AJ284">
        <v>1</v>
      </c>
      <c r="AL284" s="35"/>
      <c r="AO284" s="3" t="str">
        <f t="shared" si="30"/>
        <v>Surskit DB</v>
      </c>
      <c r="BP284">
        <v>406</v>
      </c>
      <c r="BQ284" t="s">
        <v>457</v>
      </c>
    </row>
    <row r="285" spans="26:69" x14ac:dyDescent="0.25">
      <c r="Z285">
        <v>284</v>
      </c>
      <c r="AA285" t="s">
        <v>335</v>
      </c>
      <c r="AB285" s="3" t="str">
        <f t="shared" si="29"/>
        <v>https://pokemondb.net/pokedex/Masquerain</v>
      </c>
      <c r="AC285">
        <v>70</v>
      </c>
      <c r="AD285">
        <v>60</v>
      </c>
      <c r="AE285">
        <v>62</v>
      </c>
      <c r="AF285">
        <v>100</v>
      </c>
      <c r="AG285">
        <v>82</v>
      </c>
      <c r="AH285">
        <v>80</v>
      </c>
      <c r="AI285">
        <v>5</v>
      </c>
      <c r="AJ285">
        <v>22</v>
      </c>
      <c r="AK285" s="35" t="s">
        <v>1414</v>
      </c>
      <c r="AL285" s="35"/>
      <c r="AO285" s="3" t="str">
        <f t="shared" si="30"/>
        <v>Masquerain DB</v>
      </c>
      <c r="BP285">
        <v>407</v>
      </c>
      <c r="BQ285" t="s">
        <v>458</v>
      </c>
    </row>
    <row r="286" spans="26:69" x14ac:dyDescent="0.25">
      <c r="Z286">
        <v>285</v>
      </c>
      <c r="AA286" t="s">
        <v>336</v>
      </c>
      <c r="AB286" s="3" t="str">
        <f t="shared" si="29"/>
        <v>https://pokemondb.net/pokedex/Shroomish</v>
      </c>
      <c r="AC286">
        <v>60</v>
      </c>
      <c r="AD286">
        <v>40</v>
      </c>
      <c r="AE286">
        <v>60</v>
      </c>
      <c r="AF286">
        <v>40</v>
      </c>
      <c r="AG286">
        <v>60</v>
      </c>
      <c r="AH286">
        <v>35</v>
      </c>
      <c r="AI286">
        <v>5</v>
      </c>
      <c r="AJ286">
        <v>1</v>
      </c>
      <c r="AL286" s="35"/>
      <c r="AO286" s="3" t="str">
        <f t="shared" si="30"/>
        <v>Shroomish DB</v>
      </c>
      <c r="BP286">
        <v>412</v>
      </c>
      <c r="BQ286" t="s">
        <v>463</v>
      </c>
    </row>
    <row r="287" spans="26:69" x14ac:dyDescent="0.25">
      <c r="Z287">
        <v>286</v>
      </c>
      <c r="AA287" t="s">
        <v>337</v>
      </c>
      <c r="AB287" s="3" t="str">
        <f t="shared" si="29"/>
        <v>https://pokemondb.net/pokedex/Breloom</v>
      </c>
      <c r="AC287">
        <v>60</v>
      </c>
      <c r="AD287">
        <v>130</v>
      </c>
      <c r="AE287">
        <v>80</v>
      </c>
      <c r="AF287">
        <v>60</v>
      </c>
      <c r="AG287">
        <v>60</v>
      </c>
      <c r="AH287">
        <v>70</v>
      </c>
      <c r="AI287">
        <v>15</v>
      </c>
      <c r="AJ287">
        <v>23</v>
      </c>
      <c r="AL287" s="35"/>
      <c r="AO287" s="3" t="str">
        <f t="shared" si="30"/>
        <v>Breloom DB</v>
      </c>
      <c r="BP287">
        <v>414</v>
      </c>
      <c r="BQ287" t="s">
        <v>465</v>
      </c>
    </row>
    <row r="288" spans="26:69" x14ac:dyDescent="0.25">
      <c r="Z288">
        <v>287</v>
      </c>
      <c r="AA288" t="s">
        <v>338</v>
      </c>
      <c r="AB288" s="3" t="str">
        <f t="shared" si="29"/>
        <v>https://pokemondb.net/pokedex/Slakoth</v>
      </c>
      <c r="AC288">
        <v>60</v>
      </c>
      <c r="AD288">
        <v>60</v>
      </c>
      <c r="AE288">
        <v>60</v>
      </c>
      <c r="AF288">
        <v>35</v>
      </c>
      <c r="AG288">
        <v>35</v>
      </c>
      <c r="AH288">
        <v>30</v>
      </c>
      <c r="AI288">
        <v>5</v>
      </c>
      <c r="AJ288">
        <v>1</v>
      </c>
      <c r="AL288" s="35"/>
      <c r="AO288" s="3" t="str">
        <f t="shared" si="30"/>
        <v>Slakoth DB</v>
      </c>
      <c r="BP288">
        <v>417</v>
      </c>
      <c r="BQ288" t="s">
        <v>468</v>
      </c>
    </row>
    <row r="289" spans="26:69" x14ac:dyDescent="0.25">
      <c r="Z289">
        <v>288</v>
      </c>
      <c r="AA289" t="s">
        <v>339</v>
      </c>
      <c r="AB289" s="3" t="str">
        <f t="shared" si="29"/>
        <v>https://pokemondb.net/pokedex/Vigoroth</v>
      </c>
      <c r="AC289">
        <v>80</v>
      </c>
      <c r="AD289">
        <v>80</v>
      </c>
      <c r="AE289">
        <v>80</v>
      </c>
      <c r="AF289">
        <v>55</v>
      </c>
      <c r="AG289">
        <v>55</v>
      </c>
      <c r="AH289">
        <v>90</v>
      </c>
      <c r="AI289">
        <v>15</v>
      </c>
      <c r="AJ289">
        <v>28</v>
      </c>
      <c r="AL289" s="35"/>
      <c r="AO289" s="3" t="str">
        <f t="shared" si="30"/>
        <v>Vigoroth DB</v>
      </c>
      <c r="BP289">
        <v>418</v>
      </c>
      <c r="BQ289" t="s">
        <v>469</v>
      </c>
    </row>
    <row r="290" spans="26:69" x14ac:dyDescent="0.25">
      <c r="Z290">
        <v>289</v>
      </c>
      <c r="AA290" t="s">
        <v>340</v>
      </c>
      <c r="AB290" s="3" t="str">
        <f t="shared" si="29"/>
        <v>https://pokemondb.net/pokedex/Slaking</v>
      </c>
      <c r="AC290">
        <v>150</v>
      </c>
      <c r="AD290">
        <v>160</v>
      </c>
      <c r="AE290">
        <v>100</v>
      </c>
      <c r="AF290">
        <v>95</v>
      </c>
      <c r="AG290">
        <v>65</v>
      </c>
      <c r="AH290">
        <v>100</v>
      </c>
      <c r="AI290">
        <v>28</v>
      </c>
      <c r="AJ290">
        <v>36</v>
      </c>
      <c r="AL290" s="35"/>
      <c r="AO290" s="3" t="str">
        <f t="shared" si="30"/>
        <v>Slaking DB</v>
      </c>
      <c r="BP290">
        <v>419</v>
      </c>
      <c r="BQ290" t="s">
        <v>470</v>
      </c>
    </row>
    <row r="291" spans="26:69" x14ac:dyDescent="0.25">
      <c r="Z291">
        <v>290</v>
      </c>
      <c r="AA291" t="s">
        <v>341</v>
      </c>
      <c r="AB291" s="3" t="str">
        <f t="shared" si="29"/>
        <v>https://pokemondb.net/pokedex/Nincada</v>
      </c>
      <c r="AC291">
        <v>31</v>
      </c>
      <c r="AD291">
        <v>45</v>
      </c>
      <c r="AE291">
        <v>90</v>
      </c>
      <c r="AF291">
        <v>30</v>
      </c>
      <c r="AG291">
        <v>30</v>
      </c>
      <c r="AH291">
        <v>40</v>
      </c>
      <c r="AI291">
        <v>3</v>
      </c>
      <c r="AJ291">
        <v>1</v>
      </c>
      <c r="AK291" s="35" t="s">
        <v>1443</v>
      </c>
      <c r="AL291" s="35"/>
      <c r="AO291" s="3" t="str">
        <f t="shared" si="30"/>
        <v>Nincada DB</v>
      </c>
      <c r="BP291">
        <v>420</v>
      </c>
      <c r="BQ291" t="s">
        <v>471</v>
      </c>
    </row>
    <row r="292" spans="26:69" x14ac:dyDescent="0.25">
      <c r="Z292">
        <v>291</v>
      </c>
      <c r="AA292" t="s">
        <v>342</v>
      </c>
      <c r="AB292" s="3" t="str">
        <f t="shared" si="29"/>
        <v>https://pokemondb.net/pokedex/Ninjask</v>
      </c>
      <c r="AC292">
        <v>61</v>
      </c>
      <c r="AD292">
        <v>90</v>
      </c>
      <c r="AE292">
        <v>45</v>
      </c>
      <c r="AF292">
        <v>50</v>
      </c>
      <c r="AG292">
        <v>50</v>
      </c>
      <c r="AH292">
        <v>160</v>
      </c>
      <c r="AI292">
        <v>15</v>
      </c>
      <c r="AJ292">
        <v>20</v>
      </c>
      <c r="AL292" s="35"/>
      <c r="AO292" s="3" t="str">
        <f t="shared" si="30"/>
        <v>Ninjask DB</v>
      </c>
      <c r="BP292">
        <v>421</v>
      </c>
      <c r="BQ292" t="s">
        <v>472</v>
      </c>
    </row>
    <row r="293" spans="26:69" x14ac:dyDescent="0.25">
      <c r="Z293">
        <v>292</v>
      </c>
      <c r="AA293" t="s">
        <v>343</v>
      </c>
      <c r="AB293" s="3" t="str">
        <f t="shared" si="29"/>
        <v>https://pokemondb.net/pokedex/Shedinja</v>
      </c>
      <c r="AC293">
        <v>1</v>
      </c>
      <c r="AD293">
        <v>90</v>
      </c>
      <c r="AE293">
        <v>45</v>
      </c>
      <c r="AF293">
        <v>30</v>
      </c>
      <c r="AG293">
        <v>30</v>
      </c>
      <c r="AH293">
        <v>40</v>
      </c>
      <c r="AI293">
        <v>15</v>
      </c>
      <c r="AJ293">
        <v>20</v>
      </c>
      <c r="AL293" s="35"/>
      <c r="AO293" s="3" t="str">
        <f t="shared" si="30"/>
        <v>Shedinja DB</v>
      </c>
      <c r="BP293">
        <v>422</v>
      </c>
      <c r="BQ293" t="s">
        <v>473</v>
      </c>
    </row>
    <row r="294" spans="26:69" x14ac:dyDescent="0.25">
      <c r="Z294">
        <v>293</v>
      </c>
      <c r="AA294" t="s">
        <v>344</v>
      </c>
      <c r="AB294" s="3" t="str">
        <f t="shared" si="29"/>
        <v>https://pokemondb.net/pokedex/Whismur</v>
      </c>
      <c r="AC294">
        <v>64</v>
      </c>
      <c r="AD294">
        <v>51</v>
      </c>
      <c r="AE294">
        <v>23</v>
      </c>
      <c r="AF294">
        <v>51</v>
      </c>
      <c r="AG294">
        <v>23</v>
      </c>
      <c r="AH294">
        <v>28</v>
      </c>
      <c r="AI294">
        <v>5</v>
      </c>
      <c r="AJ294">
        <v>1</v>
      </c>
      <c r="AK294" s="35" t="s">
        <v>1449</v>
      </c>
      <c r="AL294" s="35"/>
      <c r="AO294" s="3" t="str">
        <f t="shared" si="30"/>
        <v>Whismur DB</v>
      </c>
      <c r="BP294">
        <v>423</v>
      </c>
      <c r="BQ294" t="s">
        <v>474</v>
      </c>
    </row>
    <row r="295" spans="26:69" x14ac:dyDescent="0.25">
      <c r="Z295">
        <v>294</v>
      </c>
      <c r="AA295" t="s">
        <v>345</v>
      </c>
      <c r="AB295" s="3" t="str">
        <f t="shared" si="29"/>
        <v>https://pokemondb.net/pokedex/Loudred</v>
      </c>
      <c r="AC295">
        <v>84</v>
      </c>
      <c r="AD295">
        <v>71</v>
      </c>
      <c r="AE295">
        <v>43</v>
      </c>
      <c r="AF295">
        <v>71</v>
      </c>
      <c r="AG295">
        <v>43</v>
      </c>
      <c r="AH295">
        <v>48</v>
      </c>
      <c r="AI295">
        <v>15</v>
      </c>
      <c r="AJ295">
        <v>20</v>
      </c>
      <c r="AL295" s="35"/>
      <c r="AO295" s="3" t="str">
        <f t="shared" si="30"/>
        <v>Loudred DB</v>
      </c>
      <c r="BP295">
        <v>424</v>
      </c>
      <c r="BQ295" t="s">
        <v>475</v>
      </c>
    </row>
    <row r="296" spans="26:69" x14ac:dyDescent="0.25">
      <c r="Z296">
        <v>295</v>
      </c>
      <c r="AA296" t="s">
        <v>346</v>
      </c>
      <c r="AB296" s="3" t="str">
        <f t="shared" si="29"/>
        <v>https://pokemondb.net/pokedex/Exploud</v>
      </c>
      <c r="AC296">
        <v>104</v>
      </c>
      <c r="AD296">
        <v>91</v>
      </c>
      <c r="AE296">
        <v>63</v>
      </c>
      <c r="AF296">
        <v>91</v>
      </c>
      <c r="AG296">
        <v>73</v>
      </c>
      <c r="AH296">
        <v>68</v>
      </c>
      <c r="AI296">
        <v>22</v>
      </c>
      <c r="AJ296">
        <v>40</v>
      </c>
      <c r="AL296" s="35"/>
      <c r="AO296" s="3" t="str">
        <f t="shared" si="30"/>
        <v>Exploud DB</v>
      </c>
      <c r="BP296">
        <v>425</v>
      </c>
      <c r="BQ296" t="s">
        <v>476</v>
      </c>
    </row>
    <row r="297" spans="26:69" x14ac:dyDescent="0.25">
      <c r="Z297">
        <v>296</v>
      </c>
      <c r="AA297" t="s">
        <v>347</v>
      </c>
      <c r="AB297" s="3" t="str">
        <f t="shared" si="29"/>
        <v>https://pokemondb.net/pokedex/Makuhita</v>
      </c>
      <c r="AC297">
        <v>72</v>
      </c>
      <c r="AD297">
        <v>60</v>
      </c>
      <c r="AE297">
        <v>30</v>
      </c>
      <c r="AF297">
        <v>20</v>
      </c>
      <c r="AG297">
        <v>30</v>
      </c>
      <c r="AH297">
        <v>25</v>
      </c>
      <c r="AI297">
        <v>5</v>
      </c>
      <c r="AJ297">
        <v>1</v>
      </c>
      <c r="AL297" s="35"/>
      <c r="AO297" s="3" t="str">
        <f t="shared" si="30"/>
        <v>Makuhita DB</v>
      </c>
      <c r="BP297">
        <v>426</v>
      </c>
      <c r="BQ297" t="s">
        <v>477</v>
      </c>
    </row>
    <row r="298" spans="26:69" x14ac:dyDescent="0.25">
      <c r="Z298">
        <v>297</v>
      </c>
      <c r="AA298" t="s">
        <v>348</v>
      </c>
      <c r="AB298" s="3" t="str">
        <f t="shared" si="29"/>
        <v>https://pokemondb.net/pokedex/Hariyama</v>
      </c>
      <c r="AC298">
        <v>144</v>
      </c>
      <c r="AD298">
        <v>120</v>
      </c>
      <c r="AE298">
        <v>60</v>
      </c>
      <c r="AF298">
        <v>40</v>
      </c>
      <c r="AG298">
        <v>60</v>
      </c>
      <c r="AH298">
        <v>50</v>
      </c>
      <c r="AI298">
        <v>15</v>
      </c>
      <c r="AJ298">
        <v>24</v>
      </c>
      <c r="AL298" s="35"/>
      <c r="AO298" s="3" t="str">
        <f t="shared" si="30"/>
        <v>Hariyama DB</v>
      </c>
      <c r="BP298">
        <v>427</v>
      </c>
      <c r="BQ298" t="s">
        <v>478</v>
      </c>
    </row>
    <row r="299" spans="26:69" x14ac:dyDescent="0.25">
      <c r="Z299">
        <v>298</v>
      </c>
      <c r="AA299" t="s">
        <v>349</v>
      </c>
      <c r="AB299" s="3" t="str">
        <f t="shared" si="29"/>
        <v>https://pokemondb.net/pokedex/Azurill</v>
      </c>
      <c r="AC299">
        <v>50</v>
      </c>
      <c r="AD299">
        <v>20</v>
      </c>
      <c r="AE299">
        <v>40</v>
      </c>
      <c r="AF299">
        <v>20</v>
      </c>
      <c r="AG299">
        <v>40</v>
      </c>
      <c r="AH299">
        <v>20</v>
      </c>
      <c r="AI299">
        <v>8</v>
      </c>
      <c r="AJ299">
        <v>1</v>
      </c>
      <c r="AK299" s="43" t="s">
        <v>1408</v>
      </c>
      <c r="AL299" s="35"/>
      <c r="AO299" s="3" t="str">
        <f t="shared" si="30"/>
        <v>Azurill DB</v>
      </c>
      <c r="BP299">
        <v>428</v>
      </c>
      <c r="BQ299" t="s">
        <v>479</v>
      </c>
    </row>
    <row r="300" spans="26:69" x14ac:dyDescent="0.25">
      <c r="Z300">
        <v>299</v>
      </c>
      <c r="AA300" t="s">
        <v>350</v>
      </c>
      <c r="AB300" s="3" t="str">
        <f t="shared" si="29"/>
        <v>https://pokemondb.net/pokedex/Nosepass</v>
      </c>
      <c r="AC300">
        <v>30</v>
      </c>
      <c r="AD300">
        <v>45</v>
      </c>
      <c r="AE300">
        <v>135</v>
      </c>
      <c r="AF300">
        <v>45</v>
      </c>
      <c r="AG300">
        <v>90</v>
      </c>
      <c r="AH300">
        <v>30</v>
      </c>
      <c r="AI300">
        <v>5</v>
      </c>
      <c r="AJ300">
        <v>1</v>
      </c>
      <c r="AL300" s="35"/>
      <c r="AO300" s="3" t="str">
        <f t="shared" si="30"/>
        <v>Nosepass DB</v>
      </c>
      <c r="BP300">
        <v>429</v>
      </c>
      <c r="BQ300" t="s">
        <v>480</v>
      </c>
    </row>
    <row r="301" spans="26:69" x14ac:dyDescent="0.25">
      <c r="Z301">
        <v>300</v>
      </c>
      <c r="AA301" t="s">
        <v>351</v>
      </c>
      <c r="AB301" s="3" t="str">
        <f t="shared" si="29"/>
        <v>https://pokemondb.net/pokedex/Skitty</v>
      </c>
      <c r="AC301">
        <v>50</v>
      </c>
      <c r="AD301">
        <v>45</v>
      </c>
      <c r="AE301">
        <v>45</v>
      </c>
      <c r="AF301">
        <v>35</v>
      </c>
      <c r="AG301">
        <v>35</v>
      </c>
      <c r="AH301">
        <v>50</v>
      </c>
      <c r="AI301">
        <v>5</v>
      </c>
      <c r="AJ301">
        <v>1</v>
      </c>
      <c r="AK301" s="35" t="s">
        <v>1426</v>
      </c>
      <c r="AL301" s="35"/>
      <c r="AO301" s="3" t="str">
        <f t="shared" si="30"/>
        <v>Skitty DB</v>
      </c>
      <c r="BP301">
        <v>430</v>
      </c>
      <c r="BQ301" t="s">
        <v>481</v>
      </c>
    </row>
    <row r="302" spans="26:69" x14ac:dyDescent="0.25">
      <c r="Z302">
        <v>301</v>
      </c>
      <c r="AA302" t="s">
        <v>352</v>
      </c>
      <c r="AB302" s="3" t="str">
        <f t="shared" si="29"/>
        <v>https://pokemondb.net/pokedex/Delcatty</v>
      </c>
      <c r="AC302">
        <v>70</v>
      </c>
      <c r="AD302">
        <v>65</v>
      </c>
      <c r="AE302">
        <v>65</v>
      </c>
      <c r="AF302">
        <v>55</v>
      </c>
      <c r="AG302">
        <v>55</v>
      </c>
      <c r="AH302">
        <v>90</v>
      </c>
      <c r="AI302">
        <v>8</v>
      </c>
      <c r="AL302" s="35"/>
      <c r="AO302" s="3" t="str">
        <f t="shared" si="30"/>
        <v>Delcatty DB</v>
      </c>
      <c r="BP302">
        <v>433</v>
      </c>
      <c r="BQ302" t="s">
        <v>484</v>
      </c>
    </row>
    <row r="303" spans="26:69" x14ac:dyDescent="0.25">
      <c r="Z303">
        <v>302</v>
      </c>
      <c r="AA303" t="s">
        <v>353</v>
      </c>
      <c r="AB303" s="3" t="str">
        <f t="shared" si="29"/>
        <v>https://pokemondb.net/pokedex/Sableye</v>
      </c>
      <c r="AC303">
        <v>50</v>
      </c>
      <c r="AD303">
        <v>75</v>
      </c>
      <c r="AE303">
        <v>75</v>
      </c>
      <c r="AF303">
        <v>65</v>
      </c>
      <c r="AG303">
        <v>65</v>
      </c>
      <c r="AH303">
        <v>50</v>
      </c>
      <c r="AI303">
        <v>13</v>
      </c>
      <c r="AJ303">
        <v>1</v>
      </c>
      <c r="AL303" s="35"/>
      <c r="AO303" s="3" t="str">
        <f t="shared" si="30"/>
        <v>Sableye DB</v>
      </c>
      <c r="BP303">
        <v>434</v>
      </c>
      <c r="BQ303" t="s">
        <v>485</v>
      </c>
    </row>
    <row r="304" spans="26:69" x14ac:dyDescent="0.25">
      <c r="Z304">
        <v>303</v>
      </c>
      <c r="AA304" t="s">
        <v>354</v>
      </c>
      <c r="AB304" s="3" t="str">
        <f t="shared" si="29"/>
        <v>https://pokemondb.net/pokedex/Mawile</v>
      </c>
      <c r="AC304">
        <v>50</v>
      </c>
      <c r="AD304">
        <v>85</v>
      </c>
      <c r="AE304">
        <v>85</v>
      </c>
      <c r="AF304">
        <v>55</v>
      </c>
      <c r="AG304">
        <v>55</v>
      </c>
      <c r="AH304">
        <v>50</v>
      </c>
      <c r="AI304">
        <v>13</v>
      </c>
      <c r="AJ304">
        <v>1</v>
      </c>
      <c r="AK304" s="35" t="s">
        <v>1464</v>
      </c>
      <c r="AL304" s="35"/>
      <c r="AO304" s="3" t="str">
        <f t="shared" si="30"/>
        <v>Mawile DB</v>
      </c>
      <c r="BP304">
        <v>435</v>
      </c>
      <c r="BQ304" t="s">
        <v>486</v>
      </c>
    </row>
    <row r="305" spans="26:69" x14ac:dyDescent="0.25">
      <c r="Z305">
        <v>304</v>
      </c>
      <c r="AA305" t="s">
        <v>355</v>
      </c>
      <c r="AB305" s="3" t="str">
        <f t="shared" si="29"/>
        <v>https://pokemondb.net/pokedex/Aron</v>
      </c>
      <c r="AC305">
        <v>50</v>
      </c>
      <c r="AD305">
        <v>70</v>
      </c>
      <c r="AE305">
        <v>100</v>
      </c>
      <c r="AF305">
        <v>40</v>
      </c>
      <c r="AG305">
        <v>40</v>
      </c>
      <c r="AH305">
        <v>30</v>
      </c>
      <c r="AI305">
        <v>3</v>
      </c>
      <c r="AJ305">
        <v>1</v>
      </c>
      <c r="AL305" s="35"/>
      <c r="AO305" s="3" t="str">
        <f t="shared" si="30"/>
        <v>Aron DB</v>
      </c>
      <c r="BP305">
        <v>438</v>
      </c>
      <c r="BQ305" t="s">
        <v>489</v>
      </c>
    </row>
    <row r="306" spans="26:69" x14ac:dyDescent="0.25">
      <c r="Z306">
        <v>305</v>
      </c>
      <c r="AA306" t="s">
        <v>356</v>
      </c>
      <c r="AB306" s="3" t="str">
        <f t="shared" si="29"/>
        <v>https://pokemondb.net/pokedex/Lairon</v>
      </c>
      <c r="AC306">
        <v>60</v>
      </c>
      <c r="AD306">
        <v>90</v>
      </c>
      <c r="AE306">
        <v>140</v>
      </c>
      <c r="AF306">
        <v>50</v>
      </c>
      <c r="AG306">
        <v>50</v>
      </c>
      <c r="AH306">
        <v>40</v>
      </c>
      <c r="AI306">
        <v>15</v>
      </c>
      <c r="AJ306">
        <v>32</v>
      </c>
      <c r="AL306" s="35"/>
      <c r="AO306" s="3" t="str">
        <f t="shared" si="30"/>
        <v>Lairon DB</v>
      </c>
      <c r="BP306">
        <v>439</v>
      </c>
      <c r="BQ306" t="s">
        <v>490</v>
      </c>
    </row>
    <row r="307" spans="26:69" x14ac:dyDescent="0.25">
      <c r="Z307">
        <v>306</v>
      </c>
      <c r="AA307" t="s">
        <v>357</v>
      </c>
      <c r="AB307" s="3" t="str">
        <f t="shared" si="29"/>
        <v>https://pokemondb.net/pokedex/Aggron</v>
      </c>
      <c r="AC307">
        <v>70</v>
      </c>
      <c r="AD307">
        <v>110</v>
      </c>
      <c r="AE307">
        <v>180</v>
      </c>
      <c r="AF307">
        <v>60</v>
      </c>
      <c r="AG307">
        <v>60</v>
      </c>
      <c r="AH307">
        <v>50</v>
      </c>
      <c r="AI307">
        <v>28</v>
      </c>
      <c r="AJ307">
        <v>42</v>
      </c>
      <c r="AL307" s="35"/>
      <c r="AO307" s="3" t="str">
        <f t="shared" si="30"/>
        <v>Aggron DB</v>
      </c>
      <c r="BP307">
        <v>441</v>
      </c>
      <c r="BQ307" t="s">
        <v>492</v>
      </c>
    </row>
    <row r="308" spans="26:69" x14ac:dyDescent="0.25">
      <c r="Z308">
        <v>307</v>
      </c>
      <c r="AA308" t="s">
        <v>358</v>
      </c>
      <c r="AB308" s="3" t="str">
        <f t="shared" si="29"/>
        <v>https://pokemondb.net/pokedex/Meditite</v>
      </c>
      <c r="AC308">
        <v>30</v>
      </c>
      <c r="AD308">
        <v>40</v>
      </c>
      <c r="AE308">
        <v>55</v>
      </c>
      <c r="AF308">
        <v>40</v>
      </c>
      <c r="AG308">
        <v>55</v>
      </c>
      <c r="AH308">
        <v>60</v>
      </c>
      <c r="AI308">
        <v>5</v>
      </c>
      <c r="AJ308">
        <v>1</v>
      </c>
      <c r="AK308" s="35" t="s">
        <v>1449</v>
      </c>
      <c r="AL308" s="35"/>
      <c r="AO308" s="3" t="str">
        <f t="shared" si="30"/>
        <v>Meditite DB</v>
      </c>
      <c r="BP308">
        <v>442</v>
      </c>
      <c r="BQ308" t="s">
        <v>493</v>
      </c>
    </row>
    <row r="309" spans="26:69" x14ac:dyDescent="0.25">
      <c r="Z309">
        <v>308</v>
      </c>
      <c r="AA309" t="s">
        <v>359</v>
      </c>
      <c r="AB309" s="3" t="str">
        <f t="shared" si="29"/>
        <v>https://pokemondb.net/pokedex/Medicham</v>
      </c>
      <c r="AC309">
        <v>60</v>
      </c>
      <c r="AD309">
        <v>60</v>
      </c>
      <c r="AE309">
        <v>75</v>
      </c>
      <c r="AF309">
        <v>60</v>
      </c>
      <c r="AG309">
        <v>75</v>
      </c>
      <c r="AH309">
        <v>80</v>
      </c>
      <c r="AI309">
        <v>15</v>
      </c>
      <c r="AJ309">
        <v>37</v>
      </c>
      <c r="AL309" s="35"/>
      <c r="AO309" s="3" t="str">
        <f t="shared" si="30"/>
        <v>Medicham DB</v>
      </c>
      <c r="BP309">
        <v>443</v>
      </c>
      <c r="BQ309" t="s">
        <v>494</v>
      </c>
    </row>
    <row r="310" spans="26:69" x14ac:dyDescent="0.25">
      <c r="Z310">
        <v>309</v>
      </c>
      <c r="AA310" t="s">
        <v>360</v>
      </c>
      <c r="AB310" s="3" t="str">
        <f t="shared" si="29"/>
        <v>https://pokemondb.net/pokedex/Electrike</v>
      </c>
      <c r="AC310">
        <v>40</v>
      </c>
      <c r="AD310">
        <v>45</v>
      </c>
      <c r="AE310">
        <v>40</v>
      </c>
      <c r="AF310">
        <v>65</v>
      </c>
      <c r="AG310">
        <v>40</v>
      </c>
      <c r="AH310">
        <v>65</v>
      </c>
      <c r="AI310">
        <v>5</v>
      </c>
      <c r="AJ310">
        <v>1</v>
      </c>
      <c r="AK310" s="35" t="s">
        <v>1471</v>
      </c>
      <c r="AL310" s="35"/>
      <c r="AO310" s="3" t="str">
        <f t="shared" si="30"/>
        <v>Electrike DB</v>
      </c>
      <c r="BP310">
        <v>444</v>
      </c>
      <c r="BQ310" t="s">
        <v>495</v>
      </c>
    </row>
    <row r="311" spans="26:69" x14ac:dyDescent="0.25">
      <c r="Z311">
        <v>310</v>
      </c>
      <c r="AA311" t="s">
        <v>361</v>
      </c>
      <c r="AB311" s="3" t="str">
        <f t="shared" si="29"/>
        <v>https://pokemondb.net/pokedex/Manectric</v>
      </c>
      <c r="AC311">
        <v>70</v>
      </c>
      <c r="AD311">
        <v>75</v>
      </c>
      <c r="AE311">
        <v>60</v>
      </c>
      <c r="AF311">
        <v>105</v>
      </c>
      <c r="AG311">
        <v>60</v>
      </c>
      <c r="AH311">
        <v>105</v>
      </c>
      <c r="AI311">
        <v>15</v>
      </c>
      <c r="AJ311">
        <v>26</v>
      </c>
      <c r="AL311" s="35"/>
      <c r="AO311" s="3" t="str">
        <f t="shared" si="30"/>
        <v>Manectric DB</v>
      </c>
      <c r="BP311">
        <v>445</v>
      </c>
      <c r="BQ311" t="s">
        <v>496</v>
      </c>
    </row>
    <row r="312" spans="26:69" x14ac:dyDescent="0.25">
      <c r="Z312">
        <v>311</v>
      </c>
      <c r="AA312" t="s">
        <v>362</v>
      </c>
      <c r="AB312" s="3" t="str">
        <f t="shared" si="29"/>
        <v>https://pokemondb.net/pokedex/Plusle</v>
      </c>
      <c r="AC312">
        <v>60</v>
      </c>
      <c r="AD312">
        <v>50</v>
      </c>
      <c r="AE312">
        <v>40</v>
      </c>
      <c r="AF312">
        <v>85</v>
      </c>
      <c r="AG312">
        <v>75</v>
      </c>
      <c r="AH312">
        <v>95</v>
      </c>
      <c r="AI312">
        <v>3</v>
      </c>
      <c r="AJ312">
        <v>1</v>
      </c>
      <c r="AK312" s="35" t="s">
        <v>1431</v>
      </c>
      <c r="AL312" s="35"/>
      <c r="AO312" s="3" t="str">
        <f t="shared" si="30"/>
        <v>Plusle DB</v>
      </c>
      <c r="BP312">
        <v>446</v>
      </c>
      <c r="BQ312" t="s">
        <v>497</v>
      </c>
    </row>
    <row r="313" spans="26:69" x14ac:dyDescent="0.25">
      <c r="Z313">
        <v>312</v>
      </c>
      <c r="AA313" t="s">
        <v>363</v>
      </c>
      <c r="AB313" s="3" t="str">
        <f t="shared" si="29"/>
        <v>https://pokemondb.net/pokedex/Minun</v>
      </c>
      <c r="AC313">
        <v>60</v>
      </c>
      <c r="AD313">
        <v>40</v>
      </c>
      <c r="AE313">
        <v>50</v>
      </c>
      <c r="AF313">
        <v>75</v>
      </c>
      <c r="AG313">
        <v>85</v>
      </c>
      <c r="AH313">
        <v>95</v>
      </c>
      <c r="AI313">
        <v>3</v>
      </c>
      <c r="AJ313">
        <v>1</v>
      </c>
      <c r="AK313" s="35" t="s">
        <v>1431</v>
      </c>
      <c r="AL313" s="35"/>
      <c r="AO313" s="3" t="str">
        <f t="shared" si="30"/>
        <v>Minun DB</v>
      </c>
      <c r="BP313">
        <v>449</v>
      </c>
      <c r="BQ313" t="s">
        <v>500</v>
      </c>
    </row>
    <row r="314" spans="26:69" x14ac:dyDescent="0.25">
      <c r="Z314">
        <v>313</v>
      </c>
      <c r="AA314" t="s">
        <v>364</v>
      </c>
      <c r="AB314" s="3" t="str">
        <f t="shared" si="29"/>
        <v>https://pokemondb.net/pokedex/Volbeat</v>
      </c>
      <c r="AC314">
        <v>65</v>
      </c>
      <c r="AD314">
        <v>73</v>
      </c>
      <c r="AE314">
        <v>75</v>
      </c>
      <c r="AF314">
        <v>47</v>
      </c>
      <c r="AG314">
        <v>85</v>
      </c>
      <c r="AH314">
        <v>85</v>
      </c>
      <c r="AI314">
        <v>3</v>
      </c>
      <c r="AJ314">
        <v>1</v>
      </c>
      <c r="AK314" s="35" t="s">
        <v>1438</v>
      </c>
      <c r="AL314" s="35"/>
      <c r="AO314" s="3" t="str">
        <f t="shared" si="30"/>
        <v>Volbeat DB</v>
      </c>
      <c r="BP314">
        <v>450</v>
      </c>
      <c r="BQ314" t="s">
        <v>501</v>
      </c>
    </row>
    <row r="315" spans="26:69" x14ac:dyDescent="0.25">
      <c r="Z315">
        <v>314</v>
      </c>
      <c r="AA315" t="s">
        <v>365</v>
      </c>
      <c r="AB315" s="3" t="str">
        <f t="shared" si="29"/>
        <v>https://pokemondb.net/pokedex/Illumise</v>
      </c>
      <c r="AC315">
        <v>65</v>
      </c>
      <c r="AD315">
        <v>47</v>
      </c>
      <c r="AE315">
        <v>75</v>
      </c>
      <c r="AF315">
        <v>73</v>
      </c>
      <c r="AG315">
        <v>85</v>
      </c>
      <c r="AH315">
        <v>85</v>
      </c>
      <c r="AI315">
        <v>3</v>
      </c>
      <c r="AJ315">
        <v>1</v>
      </c>
      <c r="AK315" s="35" t="s">
        <v>1438</v>
      </c>
      <c r="AL315" s="35"/>
      <c r="AO315" s="3" t="str">
        <f t="shared" si="30"/>
        <v>Illumise DB</v>
      </c>
      <c r="BP315">
        <v>451</v>
      </c>
      <c r="BQ315" t="s">
        <v>502</v>
      </c>
    </row>
    <row r="316" spans="26:69" x14ac:dyDescent="0.25">
      <c r="Z316">
        <v>315</v>
      </c>
      <c r="AA316" t="s">
        <v>366</v>
      </c>
      <c r="AB316" s="3" t="str">
        <f t="shared" si="29"/>
        <v>https://pokemondb.net/pokedex/Roselia</v>
      </c>
      <c r="AC316">
        <v>50</v>
      </c>
      <c r="AD316">
        <v>60</v>
      </c>
      <c r="AE316">
        <v>45</v>
      </c>
      <c r="AF316">
        <v>100</v>
      </c>
      <c r="AG316">
        <v>80</v>
      </c>
      <c r="AH316">
        <v>65</v>
      </c>
      <c r="AI316">
        <v>5</v>
      </c>
      <c r="AK316" s="35" t="s">
        <v>1437</v>
      </c>
      <c r="AL316" s="35"/>
      <c r="AO316" s="3" t="str">
        <f t="shared" si="30"/>
        <v>Roselia DB</v>
      </c>
      <c r="BP316">
        <v>452</v>
      </c>
      <c r="BQ316" t="s">
        <v>503</v>
      </c>
    </row>
    <row r="317" spans="26:69" x14ac:dyDescent="0.25">
      <c r="Z317">
        <v>316</v>
      </c>
      <c r="AA317" t="s">
        <v>367</v>
      </c>
      <c r="AB317" s="3" t="str">
        <f t="shared" si="29"/>
        <v>https://pokemondb.net/pokedex/Gulpin</v>
      </c>
      <c r="AC317">
        <v>70</v>
      </c>
      <c r="AD317">
        <v>43</v>
      </c>
      <c r="AE317">
        <v>53</v>
      </c>
      <c r="AF317">
        <v>43</v>
      </c>
      <c r="AG317">
        <v>53</v>
      </c>
      <c r="AH317">
        <v>40</v>
      </c>
      <c r="AI317">
        <v>5</v>
      </c>
      <c r="AJ317">
        <v>1</v>
      </c>
      <c r="AK317" s="35" t="s">
        <v>1432</v>
      </c>
      <c r="AL317" s="35"/>
      <c r="AO317" s="3" t="str">
        <f t="shared" si="30"/>
        <v>Gulpin DB</v>
      </c>
      <c r="BP317">
        <v>453</v>
      </c>
      <c r="BQ317" t="s">
        <v>504</v>
      </c>
    </row>
    <row r="318" spans="26:69" x14ac:dyDescent="0.25">
      <c r="Z318">
        <v>317</v>
      </c>
      <c r="AA318" t="s">
        <v>368</v>
      </c>
      <c r="AB318" s="3" t="str">
        <f t="shared" si="29"/>
        <v>https://pokemondb.net/pokedex/Swalot</v>
      </c>
      <c r="AC318">
        <v>100</v>
      </c>
      <c r="AD318">
        <v>73</v>
      </c>
      <c r="AE318">
        <v>83</v>
      </c>
      <c r="AF318">
        <v>73</v>
      </c>
      <c r="AG318">
        <v>83</v>
      </c>
      <c r="AH318">
        <v>55</v>
      </c>
      <c r="AI318">
        <v>15</v>
      </c>
      <c r="AJ318">
        <v>26</v>
      </c>
      <c r="AL318" s="35"/>
      <c r="AO318" s="3" t="str">
        <f t="shared" si="30"/>
        <v>Swalot DB</v>
      </c>
      <c r="BP318">
        <v>454</v>
      </c>
      <c r="BQ318" t="s">
        <v>505</v>
      </c>
    </row>
    <row r="319" spans="26:69" x14ac:dyDescent="0.25">
      <c r="Z319">
        <v>318</v>
      </c>
      <c r="AA319" t="s">
        <v>369</v>
      </c>
      <c r="AB319" s="3" t="str">
        <f t="shared" si="29"/>
        <v>https://pokemondb.net/pokedex/Carvanha</v>
      </c>
      <c r="AC319">
        <v>45</v>
      </c>
      <c r="AD319">
        <v>90</v>
      </c>
      <c r="AE319">
        <v>20</v>
      </c>
      <c r="AF319">
        <v>65</v>
      </c>
      <c r="AG319">
        <v>20</v>
      </c>
      <c r="AH319">
        <v>65</v>
      </c>
      <c r="AI319">
        <v>8</v>
      </c>
      <c r="AJ319">
        <v>1</v>
      </c>
      <c r="AL319" s="35"/>
      <c r="AO319" s="3" t="str">
        <f t="shared" si="30"/>
        <v>Carvanha DB</v>
      </c>
      <c r="BP319">
        <v>455</v>
      </c>
      <c r="BQ319" t="s">
        <v>506</v>
      </c>
    </row>
    <row r="320" spans="26:69" x14ac:dyDescent="0.25">
      <c r="Z320">
        <v>319</v>
      </c>
      <c r="AA320" t="s">
        <v>370</v>
      </c>
      <c r="AB320" s="3" t="str">
        <f t="shared" si="29"/>
        <v>https://pokemondb.net/pokedex/Sharpedo</v>
      </c>
      <c r="AC320">
        <v>70</v>
      </c>
      <c r="AD320">
        <v>120</v>
      </c>
      <c r="AE320">
        <v>40</v>
      </c>
      <c r="AF320">
        <v>95</v>
      </c>
      <c r="AG320">
        <v>40</v>
      </c>
      <c r="AH320">
        <v>95</v>
      </c>
      <c r="AI320">
        <v>22</v>
      </c>
      <c r="AJ320">
        <v>30</v>
      </c>
      <c r="AL320" s="35"/>
      <c r="AO320" s="3" t="str">
        <f t="shared" si="30"/>
        <v>Sharpedo DB</v>
      </c>
      <c r="BP320">
        <v>456</v>
      </c>
      <c r="BQ320" t="s">
        <v>507</v>
      </c>
    </row>
    <row r="321" spans="26:69" x14ac:dyDescent="0.25">
      <c r="Z321">
        <v>320</v>
      </c>
      <c r="AA321" t="s">
        <v>371</v>
      </c>
      <c r="AB321" s="3" t="str">
        <f t="shared" si="29"/>
        <v>https://pokemondb.net/pokedex/Wailmer</v>
      </c>
      <c r="AC321">
        <v>130</v>
      </c>
      <c r="AD321">
        <v>70</v>
      </c>
      <c r="AE321">
        <v>35</v>
      </c>
      <c r="AF321">
        <v>70</v>
      </c>
      <c r="AG321">
        <v>35</v>
      </c>
      <c r="AH321">
        <v>60</v>
      </c>
      <c r="AI321">
        <v>5</v>
      </c>
      <c r="AJ321">
        <v>1</v>
      </c>
      <c r="AL321" s="35"/>
      <c r="AO321" s="3" t="str">
        <f t="shared" si="30"/>
        <v>Wailmer DB</v>
      </c>
      <c r="BP321">
        <v>457</v>
      </c>
      <c r="BQ321" t="s">
        <v>508</v>
      </c>
    </row>
    <row r="322" spans="26:69" x14ac:dyDescent="0.25">
      <c r="Z322">
        <v>321</v>
      </c>
      <c r="AA322" t="s">
        <v>372</v>
      </c>
      <c r="AB322" s="3" t="str">
        <f t="shared" ref="AB322:AB385" si="31">CONCATENATE($P$4,AA322)</f>
        <v>https://pokemondb.net/pokedex/Wailord</v>
      </c>
      <c r="AC322">
        <v>170</v>
      </c>
      <c r="AD322">
        <v>90</v>
      </c>
      <c r="AE322">
        <v>45</v>
      </c>
      <c r="AF322">
        <v>90</v>
      </c>
      <c r="AG322">
        <v>45</v>
      </c>
      <c r="AH322">
        <v>60</v>
      </c>
      <c r="AI322">
        <v>20</v>
      </c>
      <c r="AJ322">
        <v>40</v>
      </c>
      <c r="AL322" s="35"/>
      <c r="AO322" s="3" t="str">
        <f t="shared" si="30"/>
        <v>Wailord DB</v>
      </c>
      <c r="BP322">
        <v>458</v>
      </c>
      <c r="BQ322" t="s">
        <v>509</v>
      </c>
    </row>
    <row r="323" spans="26:69" x14ac:dyDescent="0.25">
      <c r="Z323">
        <v>322</v>
      </c>
      <c r="AA323" t="s">
        <v>373</v>
      </c>
      <c r="AB323" s="3" t="str">
        <f t="shared" si="31"/>
        <v>https://pokemondb.net/pokedex/Numel</v>
      </c>
      <c r="AC323">
        <v>60</v>
      </c>
      <c r="AD323">
        <v>60</v>
      </c>
      <c r="AE323">
        <v>40</v>
      </c>
      <c r="AF323">
        <v>65</v>
      </c>
      <c r="AG323">
        <v>45</v>
      </c>
      <c r="AH323">
        <v>35</v>
      </c>
      <c r="AI323">
        <v>5</v>
      </c>
      <c r="AJ323">
        <v>1</v>
      </c>
      <c r="AL323" s="35"/>
      <c r="AO323" s="3" t="str">
        <f t="shared" ref="AO323:AO386" si="32">HYPERLINK(AB323,AA323&amp;" DB")</f>
        <v>Numel DB</v>
      </c>
      <c r="BP323">
        <v>459</v>
      </c>
      <c r="BQ323" t="s">
        <v>510</v>
      </c>
    </row>
    <row r="324" spans="26:69" x14ac:dyDescent="0.25">
      <c r="Z324">
        <v>323</v>
      </c>
      <c r="AA324" t="s">
        <v>374</v>
      </c>
      <c r="AB324" s="3" t="str">
        <f t="shared" si="31"/>
        <v>https://pokemondb.net/pokedex/Camerupt</v>
      </c>
      <c r="AC324">
        <v>70</v>
      </c>
      <c r="AD324">
        <v>100</v>
      </c>
      <c r="AE324">
        <v>70</v>
      </c>
      <c r="AF324">
        <v>105</v>
      </c>
      <c r="AG324">
        <v>75</v>
      </c>
      <c r="AH324">
        <v>40</v>
      </c>
      <c r="AI324">
        <v>15</v>
      </c>
      <c r="AJ324">
        <v>33</v>
      </c>
      <c r="AL324" s="35"/>
      <c r="AO324" s="3" t="str">
        <f t="shared" si="32"/>
        <v>Camerupt DB</v>
      </c>
      <c r="BP324">
        <v>460</v>
      </c>
      <c r="BQ324" t="s">
        <v>511</v>
      </c>
    </row>
    <row r="325" spans="26:69" x14ac:dyDescent="0.25">
      <c r="Z325">
        <v>324</v>
      </c>
      <c r="AA325" t="s">
        <v>375</v>
      </c>
      <c r="AB325" s="3" t="str">
        <f t="shared" si="31"/>
        <v>https://pokemondb.net/pokedex/Torkoal</v>
      </c>
      <c r="AC325">
        <v>70</v>
      </c>
      <c r="AD325">
        <v>85</v>
      </c>
      <c r="AE325">
        <v>140</v>
      </c>
      <c r="AF325">
        <v>85</v>
      </c>
      <c r="AG325">
        <v>70</v>
      </c>
      <c r="AH325">
        <v>20</v>
      </c>
      <c r="AI325">
        <v>5</v>
      </c>
      <c r="AJ325">
        <v>1</v>
      </c>
      <c r="AL325" s="35"/>
      <c r="AO325" s="3" t="str">
        <f t="shared" si="32"/>
        <v>Torkoal DB</v>
      </c>
      <c r="BP325">
        <v>461</v>
      </c>
      <c r="BQ325" t="s">
        <v>512</v>
      </c>
    </row>
    <row r="326" spans="26:69" x14ac:dyDescent="0.25">
      <c r="Z326">
        <v>325</v>
      </c>
      <c r="AA326" t="s">
        <v>376</v>
      </c>
      <c r="AB326" s="3" t="str">
        <f t="shared" si="31"/>
        <v>https://pokemondb.net/pokedex/Spoink</v>
      </c>
      <c r="AC326">
        <v>60</v>
      </c>
      <c r="AD326">
        <v>25</v>
      </c>
      <c r="AE326">
        <v>35</v>
      </c>
      <c r="AF326">
        <v>70</v>
      </c>
      <c r="AG326">
        <v>80</v>
      </c>
      <c r="AH326">
        <v>60</v>
      </c>
      <c r="AI326">
        <v>5</v>
      </c>
      <c r="AJ326">
        <v>1</v>
      </c>
      <c r="AK326" s="35" t="s">
        <v>1453</v>
      </c>
      <c r="AL326" s="35"/>
      <c r="AO326" s="3" t="str">
        <f t="shared" si="32"/>
        <v>Spoink DB</v>
      </c>
      <c r="BP326">
        <v>463</v>
      </c>
      <c r="BQ326" t="s">
        <v>514</v>
      </c>
    </row>
    <row r="327" spans="26:69" x14ac:dyDescent="0.25">
      <c r="Z327">
        <v>326</v>
      </c>
      <c r="AA327" t="s">
        <v>377</v>
      </c>
      <c r="AB327" s="3" t="str">
        <f t="shared" si="31"/>
        <v>https://pokemondb.net/pokedex/Grumpig</v>
      </c>
      <c r="AC327">
        <v>80</v>
      </c>
      <c r="AD327">
        <v>45</v>
      </c>
      <c r="AE327">
        <v>65</v>
      </c>
      <c r="AF327">
        <v>90</v>
      </c>
      <c r="AG327">
        <v>110</v>
      </c>
      <c r="AH327">
        <v>80</v>
      </c>
      <c r="AI327">
        <v>15</v>
      </c>
      <c r="AJ327">
        <v>32</v>
      </c>
      <c r="AL327" s="35"/>
      <c r="AO327" s="3" t="str">
        <f t="shared" si="32"/>
        <v>Grumpig DB</v>
      </c>
      <c r="BP327">
        <v>464</v>
      </c>
      <c r="BQ327" t="s">
        <v>515</v>
      </c>
    </row>
    <row r="328" spans="26:69" x14ac:dyDescent="0.25">
      <c r="Z328">
        <v>327</v>
      </c>
      <c r="AA328" t="s">
        <v>378</v>
      </c>
      <c r="AB328" s="3" t="str">
        <f t="shared" si="31"/>
        <v>https://pokemondb.net/pokedex/Spinda</v>
      </c>
      <c r="AC328">
        <v>60</v>
      </c>
      <c r="AD328">
        <v>60</v>
      </c>
      <c r="AE328">
        <v>60</v>
      </c>
      <c r="AF328">
        <v>60</v>
      </c>
      <c r="AG328">
        <v>60</v>
      </c>
      <c r="AH328">
        <v>60</v>
      </c>
      <c r="AI328">
        <v>5</v>
      </c>
      <c r="AJ328">
        <v>1</v>
      </c>
      <c r="AL328" s="35"/>
      <c r="AO328" s="3" t="str">
        <f t="shared" si="32"/>
        <v>Spinda DB</v>
      </c>
      <c r="BP328">
        <v>465</v>
      </c>
      <c r="BQ328" t="s">
        <v>516</v>
      </c>
    </row>
    <row r="329" spans="26:69" x14ac:dyDescent="0.25">
      <c r="Z329">
        <v>328</v>
      </c>
      <c r="AA329" t="s">
        <v>379</v>
      </c>
      <c r="AB329" s="3" t="str">
        <f t="shared" si="31"/>
        <v>https://pokemondb.net/pokedex/Trapinch</v>
      </c>
      <c r="AC329">
        <v>45</v>
      </c>
      <c r="AD329">
        <v>100</v>
      </c>
      <c r="AE329">
        <v>45</v>
      </c>
      <c r="AF329">
        <v>45</v>
      </c>
      <c r="AG329">
        <v>45</v>
      </c>
      <c r="AH329">
        <v>10</v>
      </c>
      <c r="AI329">
        <v>5</v>
      </c>
      <c r="AJ329">
        <v>1</v>
      </c>
      <c r="AL329" s="35"/>
      <c r="AO329" s="3" t="str">
        <f t="shared" si="32"/>
        <v>Trapinch DB</v>
      </c>
      <c r="BP329">
        <v>469</v>
      </c>
      <c r="BQ329" t="s">
        <v>520</v>
      </c>
    </row>
    <row r="330" spans="26:69" x14ac:dyDescent="0.25">
      <c r="Z330">
        <v>329</v>
      </c>
      <c r="AA330" t="s">
        <v>380</v>
      </c>
      <c r="AB330" s="3" t="str">
        <f t="shared" si="31"/>
        <v>https://pokemondb.net/pokedex/Vibrava</v>
      </c>
      <c r="AC330">
        <v>50</v>
      </c>
      <c r="AD330">
        <v>70</v>
      </c>
      <c r="AE330">
        <v>50</v>
      </c>
      <c r="AF330">
        <v>50</v>
      </c>
      <c r="AG330">
        <v>50</v>
      </c>
      <c r="AH330">
        <v>70</v>
      </c>
      <c r="AI330">
        <v>13</v>
      </c>
      <c r="AJ330">
        <v>35</v>
      </c>
      <c r="AL330" s="35"/>
      <c r="AO330" s="3" t="str">
        <f t="shared" si="32"/>
        <v>Vibrava DB</v>
      </c>
      <c r="BP330">
        <v>472</v>
      </c>
      <c r="BQ330" t="s">
        <v>523</v>
      </c>
    </row>
    <row r="331" spans="26:69" x14ac:dyDescent="0.25">
      <c r="Z331">
        <v>330</v>
      </c>
      <c r="AA331" t="s">
        <v>381</v>
      </c>
      <c r="AB331" s="3" t="str">
        <f t="shared" si="31"/>
        <v>https://pokemondb.net/pokedex/Flygon</v>
      </c>
      <c r="AC331">
        <v>80</v>
      </c>
      <c r="AD331">
        <v>100</v>
      </c>
      <c r="AE331">
        <v>80</v>
      </c>
      <c r="AF331">
        <v>80</v>
      </c>
      <c r="AG331">
        <v>80</v>
      </c>
      <c r="AH331">
        <v>100</v>
      </c>
      <c r="AI331">
        <v>20</v>
      </c>
      <c r="AJ331">
        <v>45</v>
      </c>
      <c r="AL331" s="35"/>
      <c r="AO331" s="3" t="str">
        <f t="shared" si="32"/>
        <v>Flygon DB</v>
      </c>
      <c r="BP331">
        <v>473</v>
      </c>
      <c r="BQ331" t="s">
        <v>524</v>
      </c>
    </row>
    <row r="332" spans="26:69" x14ac:dyDescent="0.25">
      <c r="Z332">
        <v>331</v>
      </c>
      <c r="AA332" t="s">
        <v>382</v>
      </c>
      <c r="AB332" s="3" t="str">
        <f t="shared" si="31"/>
        <v>https://pokemondb.net/pokedex/Cacnea</v>
      </c>
      <c r="AC332">
        <v>50</v>
      </c>
      <c r="AD332">
        <v>85</v>
      </c>
      <c r="AE332">
        <v>40</v>
      </c>
      <c r="AF332">
        <v>85</v>
      </c>
      <c r="AG332">
        <v>40</v>
      </c>
      <c r="AH332">
        <v>35</v>
      </c>
      <c r="AI332">
        <v>5</v>
      </c>
      <c r="AJ332">
        <v>1</v>
      </c>
      <c r="AL332" s="35"/>
      <c r="AO332" s="3" t="str">
        <f t="shared" si="32"/>
        <v>Cacnea DB</v>
      </c>
      <c r="BP332">
        <v>475</v>
      </c>
      <c r="BQ332" t="s">
        <v>526</v>
      </c>
    </row>
    <row r="333" spans="26:69" x14ac:dyDescent="0.25">
      <c r="Z333">
        <v>332</v>
      </c>
      <c r="AA333" t="s">
        <v>383</v>
      </c>
      <c r="AB333" s="3" t="str">
        <f t="shared" si="31"/>
        <v>https://pokemondb.net/pokedex/Cacturne</v>
      </c>
      <c r="AC333">
        <v>70</v>
      </c>
      <c r="AD333">
        <v>115</v>
      </c>
      <c r="AE333">
        <v>60</v>
      </c>
      <c r="AF333">
        <v>115</v>
      </c>
      <c r="AG333">
        <v>60</v>
      </c>
      <c r="AH333">
        <v>55</v>
      </c>
      <c r="AI333">
        <v>15</v>
      </c>
      <c r="AJ333">
        <v>32</v>
      </c>
      <c r="AL333" s="35"/>
      <c r="AO333" s="3" t="str">
        <f t="shared" si="32"/>
        <v>Cacturne DB</v>
      </c>
      <c r="BP333">
        <v>476</v>
      </c>
      <c r="BQ333" t="s">
        <v>527</v>
      </c>
    </row>
    <row r="334" spans="26:69" x14ac:dyDescent="0.25">
      <c r="Z334">
        <v>333</v>
      </c>
      <c r="AA334" t="s">
        <v>384</v>
      </c>
      <c r="AB334" s="3" t="str">
        <f t="shared" si="31"/>
        <v>https://pokemondb.net/pokedex/Swablu</v>
      </c>
      <c r="AC334">
        <v>45</v>
      </c>
      <c r="AD334">
        <v>40</v>
      </c>
      <c r="AE334">
        <v>60</v>
      </c>
      <c r="AF334">
        <v>40</v>
      </c>
      <c r="AG334">
        <v>75</v>
      </c>
      <c r="AH334">
        <v>50</v>
      </c>
      <c r="AI334">
        <v>5</v>
      </c>
      <c r="AJ334">
        <v>1</v>
      </c>
      <c r="AL334" s="35"/>
      <c r="AO334" s="3" t="str">
        <f t="shared" si="32"/>
        <v>Swablu DB</v>
      </c>
      <c r="BP334">
        <v>477</v>
      </c>
      <c r="BQ334" t="s">
        <v>528</v>
      </c>
    </row>
    <row r="335" spans="26:69" x14ac:dyDescent="0.25">
      <c r="Z335">
        <v>334</v>
      </c>
      <c r="AA335" t="s">
        <v>385</v>
      </c>
      <c r="AB335" s="3" t="str">
        <f t="shared" si="31"/>
        <v>https://pokemondb.net/pokedex/Altaria</v>
      </c>
      <c r="AC335">
        <v>75</v>
      </c>
      <c r="AD335">
        <v>70</v>
      </c>
      <c r="AE335">
        <v>90</v>
      </c>
      <c r="AF335">
        <v>70</v>
      </c>
      <c r="AG335">
        <v>105</v>
      </c>
      <c r="AH335">
        <v>80</v>
      </c>
      <c r="AI335">
        <v>15</v>
      </c>
      <c r="AJ335">
        <v>35</v>
      </c>
      <c r="AL335" s="35"/>
      <c r="AO335" s="3" t="str">
        <f t="shared" si="32"/>
        <v>Altaria DB</v>
      </c>
      <c r="BP335">
        <v>478</v>
      </c>
      <c r="BQ335" t="s">
        <v>529</v>
      </c>
    </row>
    <row r="336" spans="26:69" x14ac:dyDescent="0.25">
      <c r="Z336">
        <v>335</v>
      </c>
      <c r="AA336" t="s">
        <v>386</v>
      </c>
      <c r="AB336" s="3" t="str">
        <f t="shared" si="31"/>
        <v>https://pokemondb.net/pokedex/Zangoose</v>
      </c>
      <c r="AC336">
        <v>73</v>
      </c>
      <c r="AD336">
        <v>115</v>
      </c>
      <c r="AE336">
        <v>60</v>
      </c>
      <c r="AF336">
        <v>60</v>
      </c>
      <c r="AG336">
        <v>60</v>
      </c>
      <c r="AH336">
        <v>90</v>
      </c>
      <c r="AI336">
        <v>7</v>
      </c>
      <c r="AJ336">
        <v>1</v>
      </c>
      <c r="AK336" s="35" t="s">
        <v>1454</v>
      </c>
      <c r="AL336" s="35"/>
      <c r="AO336" s="3" t="str">
        <f t="shared" si="32"/>
        <v>Zangoose DB</v>
      </c>
      <c r="BP336">
        <v>480</v>
      </c>
      <c r="BQ336" t="s">
        <v>531</v>
      </c>
    </row>
    <row r="337" spans="26:69" x14ac:dyDescent="0.25">
      <c r="Z337">
        <v>336</v>
      </c>
      <c r="AA337" t="s">
        <v>387</v>
      </c>
      <c r="AB337" s="3" t="str">
        <f t="shared" si="31"/>
        <v>https://pokemondb.net/pokedex/Seviper</v>
      </c>
      <c r="AC337">
        <v>73</v>
      </c>
      <c r="AD337">
        <v>100</v>
      </c>
      <c r="AE337">
        <v>60</v>
      </c>
      <c r="AF337">
        <v>100</v>
      </c>
      <c r="AG337">
        <v>60</v>
      </c>
      <c r="AH337">
        <v>65</v>
      </c>
      <c r="AI337">
        <v>7</v>
      </c>
      <c r="AJ337">
        <v>1</v>
      </c>
      <c r="AK337" s="35" t="s">
        <v>1454</v>
      </c>
      <c r="AL337" s="35"/>
      <c r="AO337" s="3" t="str">
        <f t="shared" si="32"/>
        <v>Seviper DB</v>
      </c>
      <c r="BP337">
        <v>481</v>
      </c>
      <c r="BQ337" t="s">
        <v>532</v>
      </c>
    </row>
    <row r="338" spans="26:69" x14ac:dyDescent="0.25">
      <c r="Z338">
        <v>337</v>
      </c>
      <c r="AA338" t="s">
        <v>388</v>
      </c>
      <c r="AB338" s="3" t="str">
        <f t="shared" si="31"/>
        <v>https://pokemondb.net/pokedex/Lunatone</v>
      </c>
      <c r="AC338">
        <v>90</v>
      </c>
      <c r="AD338">
        <v>55</v>
      </c>
      <c r="AE338">
        <v>65</v>
      </c>
      <c r="AF338">
        <v>95</v>
      </c>
      <c r="AG338">
        <v>85</v>
      </c>
      <c r="AH338">
        <v>70</v>
      </c>
      <c r="AI338">
        <v>5</v>
      </c>
      <c r="AJ338">
        <v>1</v>
      </c>
      <c r="AK338" s="35" t="s">
        <v>1465</v>
      </c>
      <c r="AL338" s="35"/>
      <c r="AO338" s="3" t="str">
        <f t="shared" si="32"/>
        <v>Lunatone DB</v>
      </c>
      <c r="BP338">
        <v>485</v>
      </c>
      <c r="BQ338" t="s">
        <v>536</v>
      </c>
    </row>
    <row r="339" spans="26:69" x14ac:dyDescent="0.25">
      <c r="Z339">
        <v>338</v>
      </c>
      <c r="AA339" t="s">
        <v>389</v>
      </c>
      <c r="AB339" s="3" t="str">
        <f t="shared" si="31"/>
        <v>https://pokemondb.net/pokedex/Solrock</v>
      </c>
      <c r="AC339">
        <v>90</v>
      </c>
      <c r="AD339">
        <v>95</v>
      </c>
      <c r="AE339">
        <v>85</v>
      </c>
      <c r="AF339">
        <v>55</v>
      </c>
      <c r="AG339">
        <v>65</v>
      </c>
      <c r="AH339">
        <v>70</v>
      </c>
      <c r="AI339">
        <v>5</v>
      </c>
      <c r="AJ339">
        <v>1</v>
      </c>
      <c r="AK339" s="35" t="s">
        <v>1465</v>
      </c>
      <c r="AL339" s="35"/>
      <c r="AO339" s="3" t="str">
        <f t="shared" si="32"/>
        <v>Solrock DB</v>
      </c>
      <c r="BP339">
        <v>504</v>
      </c>
      <c r="BQ339" t="s">
        <v>555</v>
      </c>
    </row>
    <row r="340" spans="26:69" x14ac:dyDescent="0.25">
      <c r="Z340">
        <v>339</v>
      </c>
      <c r="AA340" t="s">
        <v>390</v>
      </c>
      <c r="AB340" s="3" t="str">
        <f t="shared" si="31"/>
        <v>https://pokemondb.net/pokedex/Barboach</v>
      </c>
      <c r="AC340">
        <v>50</v>
      </c>
      <c r="AD340">
        <v>48</v>
      </c>
      <c r="AE340">
        <v>43</v>
      </c>
      <c r="AF340">
        <v>46</v>
      </c>
      <c r="AG340">
        <v>41</v>
      </c>
      <c r="AH340">
        <v>60</v>
      </c>
      <c r="AI340">
        <v>5</v>
      </c>
      <c r="AJ340">
        <v>1</v>
      </c>
      <c r="AL340" s="35"/>
      <c r="AO340" s="3" t="str">
        <f t="shared" si="32"/>
        <v>Barboach DB</v>
      </c>
      <c r="BP340">
        <v>505</v>
      </c>
      <c r="BQ340" t="s">
        <v>556</v>
      </c>
    </row>
    <row r="341" spans="26:69" x14ac:dyDescent="0.25">
      <c r="Z341">
        <v>340</v>
      </c>
      <c r="AA341" t="s">
        <v>391</v>
      </c>
      <c r="AB341" s="3" t="str">
        <f t="shared" si="31"/>
        <v>https://pokemondb.net/pokedex/Whiscash</v>
      </c>
      <c r="AC341">
        <v>110</v>
      </c>
      <c r="AD341">
        <v>78</v>
      </c>
      <c r="AE341">
        <v>73</v>
      </c>
      <c r="AF341">
        <v>76</v>
      </c>
      <c r="AG341">
        <v>71</v>
      </c>
      <c r="AH341">
        <v>60</v>
      </c>
      <c r="AI341">
        <v>18</v>
      </c>
      <c r="AJ341">
        <v>30</v>
      </c>
      <c r="AL341" s="35"/>
      <c r="AO341" s="3" t="str">
        <f t="shared" si="32"/>
        <v>Whiscash DB</v>
      </c>
      <c r="BP341">
        <v>506</v>
      </c>
      <c r="BQ341" t="s">
        <v>557</v>
      </c>
    </row>
    <row r="342" spans="26:69" x14ac:dyDescent="0.25">
      <c r="Z342">
        <v>341</v>
      </c>
      <c r="AA342" t="s">
        <v>392</v>
      </c>
      <c r="AB342" s="3" t="str">
        <f t="shared" si="31"/>
        <v>https://pokemondb.net/pokedex/Corphish</v>
      </c>
      <c r="AC342">
        <v>43</v>
      </c>
      <c r="AD342">
        <v>80</v>
      </c>
      <c r="AE342">
        <v>65</v>
      </c>
      <c r="AF342">
        <v>50</v>
      </c>
      <c r="AG342">
        <v>35</v>
      </c>
      <c r="AH342">
        <v>35</v>
      </c>
      <c r="AI342">
        <v>5</v>
      </c>
      <c r="AJ342">
        <v>1</v>
      </c>
      <c r="AL342" s="35"/>
      <c r="AO342" s="3" t="str">
        <f t="shared" si="32"/>
        <v>Corphish DB</v>
      </c>
      <c r="BP342">
        <v>507</v>
      </c>
      <c r="BQ342" t="s">
        <v>558</v>
      </c>
    </row>
    <row r="343" spans="26:69" x14ac:dyDescent="0.25">
      <c r="Z343">
        <v>342</v>
      </c>
      <c r="AA343" t="s">
        <v>393</v>
      </c>
      <c r="AB343" s="3" t="str">
        <f t="shared" si="31"/>
        <v>https://pokemondb.net/pokedex/Crawdaunt</v>
      </c>
      <c r="AC343">
        <v>63</v>
      </c>
      <c r="AD343">
        <v>120</v>
      </c>
      <c r="AE343">
        <v>85</v>
      </c>
      <c r="AF343">
        <v>90</v>
      </c>
      <c r="AG343">
        <v>55</v>
      </c>
      <c r="AH343">
        <v>55</v>
      </c>
      <c r="AI343">
        <v>18</v>
      </c>
      <c r="AJ343">
        <v>30</v>
      </c>
      <c r="AL343" s="35"/>
      <c r="AO343" s="3" t="str">
        <f t="shared" si="32"/>
        <v>Crawdaunt DB</v>
      </c>
      <c r="BP343">
        <v>508</v>
      </c>
      <c r="BQ343" t="s">
        <v>559</v>
      </c>
    </row>
    <row r="344" spans="26:69" x14ac:dyDescent="0.25">
      <c r="Z344">
        <v>343</v>
      </c>
      <c r="AA344" t="s">
        <v>394</v>
      </c>
      <c r="AB344" s="3" t="str">
        <f t="shared" si="31"/>
        <v>https://pokemondb.net/pokedex/Baltoy</v>
      </c>
      <c r="AC344">
        <v>40</v>
      </c>
      <c r="AD344">
        <v>40</v>
      </c>
      <c r="AE344">
        <v>55</v>
      </c>
      <c r="AF344">
        <v>40</v>
      </c>
      <c r="AG344">
        <v>70</v>
      </c>
      <c r="AH344">
        <v>55</v>
      </c>
      <c r="AI344">
        <v>5</v>
      </c>
      <c r="AJ344">
        <v>1</v>
      </c>
      <c r="AL344" s="35"/>
      <c r="AO344" s="3" t="str">
        <f t="shared" si="32"/>
        <v>Baltoy DB</v>
      </c>
      <c r="BP344">
        <v>509</v>
      </c>
      <c r="BQ344" t="s">
        <v>560</v>
      </c>
    </row>
    <row r="345" spans="26:69" x14ac:dyDescent="0.25">
      <c r="Z345">
        <v>344</v>
      </c>
      <c r="AA345" t="s">
        <v>395</v>
      </c>
      <c r="AB345" s="3" t="str">
        <f t="shared" si="31"/>
        <v>https://pokemondb.net/pokedex/Claydol</v>
      </c>
      <c r="AC345">
        <v>60</v>
      </c>
      <c r="AD345">
        <v>70</v>
      </c>
      <c r="AE345">
        <v>105</v>
      </c>
      <c r="AF345">
        <v>70</v>
      </c>
      <c r="AG345">
        <v>120</v>
      </c>
      <c r="AH345">
        <v>75</v>
      </c>
      <c r="AI345">
        <v>15</v>
      </c>
      <c r="AJ345">
        <v>36</v>
      </c>
      <c r="AL345" s="35"/>
      <c r="AO345" s="3" t="str">
        <f t="shared" si="32"/>
        <v>Claydol DB</v>
      </c>
      <c r="BP345">
        <v>510</v>
      </c>
      <c r="BQ345" t="s">
        <v>561</v>
      </c>
    </row>
    <row r="346" spans="26:69" x14ac:dyDescent="0.25">
      <c r="Z346">
        <v>345</v>
      </c>
      <c r="AA346" t="s">
        <v>396</v>
      </c>
      <c r="AB346" s="3" t="str">
        <f t="shared" si="31"/>
        <v>https://pokemondb.net/pokedex/Lileep</v>
      </c>
      <c r="AC346">
        <v>66</v>
      </c>
      <c r="AD346">
        <v>41</v>
      </c>
      <c r="AE346">
        <v>77</v>
      </c>
      <c r="AF346">
        <v>61</v>
      </c>
      <c r="AG346">
        <v>87</v>
      </c>
      <c r="AH346">
        <v>23</v>
      </c>
      <c r="AI346">
        <v>5</v>
      </c>
      <c r="AJ346">
        <v>1</v>
      </c>
      <c r="AL346" s="35"/>
      <c r="AO346" s="3" t="str">
        <f t="shared" si="32"/>
        <v>Lileep DB</v>
      </c>
      <c r="BP346">
        <v>517</v>
      </c>
      <c r="BQ346" t="s">
        <v>568</v>
      </c>
    </row>
    <row r="347" spans="26:69" x14ac:dyDescent="0.25">
      <c r="Z347">
        <v>346</v>
      </c>
      <c r="AA347" t="s">
        <v>397</v>
      </c>
      <c r="AB347" s="3" t="str">
        <f t="shared" si="31"/>
        <v>https://pokemondb.net/pokedex/Cradily</v>
      </c>
      <c r="AC347">
        <v>86</v>
      </c>
      <c r="AD347">
        <v>81</v>
      </c>
      <c r="AE347">
        <v>97</v>
      </c>
      <c r="AF347">
        <v>81</v>
      </c>
      <c r="AG347">
        <v>107</v>
      </c>
      <c r="AH347">
        <v>43</v>
      </c>
      <c r="AI347">
        <v>18</v>
      </c>
      <c r="AJ347">
        <v>40</v>
      </c>
      <c r="AL347" s="35"/>
      <c r="AO347" s="3" t="str">
        <f t="shared" si="32"/>
        <v>Cradily DB</v>
      </c>
      <c r="BP347">
        <v>518</v>
      </c>
      <c r="BQ347" t="s">
        <v>569</v>
      </c>
    </row>
    <row r="348" spans="26:69" x14ac:dyDescent="0.25">
      <c r="Z348">
        <v>347</v>
      </c>
      <c r="AA348" t="s">
        <v>398</v>
      </c>
      <c r="AB348" s="3" t="str">
        <f t="shared" si="31"/>
        <v>https://pokemondb.net/pokedex/Anorith</v>
      </c>
      <c r="AC348">
        <v>45</v>
      </c>
      <c r="AD348">
        <v>95</v>
      </c>
      <c r="AE348">
        <v>50</v>
      </c>
      <c r="AF348">
        <v>40</v>
      </c>
      <c r="AG348">
        <v>50</v>
      </c>
      <c r="AH348">
        <v>75</v>
      </c>
      <c r="AI348">
        <v>5</v>
      </c>
      <c r="AJ348">
        <v>1</v>
      </c>
      <c r="AL348" s="35"/>
      <c r="AO348" s="3" t="str">
        <f t="shared" si="32"/>
        <v>Anorith DB</v>
      </c>
      <c r="BP348">
        <v>519</v>
      </c>
      <c r="BQ348" t="s">
        <v>570</v>
      </c>
    </row>
    <row r="349" spans="26:69" x14ac:dyDescent="0.25">
      <c r="Z349">
        <v>348</v>
      </c>
      <c r="AA349" t="s">
        <v>399</v>
      </c>
      <c r="AB349" s="3" t="str">
        <f t="shared" si="31"/>
        <v>https://pokemondb.net/pokedex/Armaldo</v>
      </c>
      <c r="AC349">
        <v>75</v>
      </c>
      <c r="AD349">
        <v>125</v>
      </c>
      <c r="AE349">
        <v>100</v>
      </c>
      <c r="AF349">
        <v>70</v>
      </c>
      <c r="AG349">
        <v>80</v>
      </c>
      <c r="AH349">
        <v>45</v>
      </c>
      <c r="AI349">
        <v>18</v>
      </c>
      <c r="AJ349">
        <v>40</v>
      </c>
      <c r="AL349" s="35"/>
      <c r="AO349" s="3" t="str">
        <f t="shared" si="32"/>
        <v>Armaldo DB</v>
      </c>
      <c r="BP349">
        <v>520</v>
      </c>
      <c r="BQ349" t="s">
        <v>571</v>
      </c>
    </row>
    <row r="350" spans="26:69" x14ac:dyDescent="0.25">
      <c r="Z350">
        <v>349</v>
      </c>
      <c r="AA350" t="s">
        <v>400</v>
      </c>
      <c r="AB350" s="3" t="str">
        <f t="shared" si="31"/>
        <v>https://pokemondb.net/pokedex/Feebas</v>
      </c>
      <c r="AC350">
        <v>20</v>
      </c>
      <c r="AD350">
        <v>15</v>
      </c>
      <c r="AE350">
        <v>20</v>
      </c>
      <c r="AF350">
        <v>10</v>
      </c>
      <c r="AG350">
        <v>55</v>
      </c>
      <c r="AH350">
        <v>80</v>
      </c>
      <c r="AI350">
        <v>5</v>
      </c>
      <c r="AJ350">
        <v>1</v>
      </c>
      <c r="AL350" s="35"/>
      <c r="AO350" s="3" t="str">
        <f t="shared" si="32"/>
        <v>Feebas DB</v>
      </c>
      <c r="BP350">
        <v>521</v>
      </c>
      <c r="BQ350" t="s">
        <v>572</v>
      </c>
    </row>
    <row r="351" spans="26:69" x14ac:dyDescent="0.25">
      <c r="Z351">
        <v>350</v>
      </c>
      <c r="AA351" t="s">
        <v>401</v>
      </c>
      <c r="AB351" s="3" t="str">
        <f t="shared" si="31"/>
        <v>https://pokemondb.net/pokedex/Milotic</v>
      </c>
      <c r="AC351">
        <v>95</v>
      </c>
      <c r="AD351">
        <v>60</v>
      </c>
      <c r="AE351">
        <v>79</v>
      </c>
      <c r="AF351">
        <v>100</v>
      </c>
      <c r="AG351">
        <v>125</v>
      </c>
      <c r="AH351">
        <v>81</v>
      </c>
      <c r="AI351">
        <v>20</v>
      </c>
      <c r="AL351" s="35"/>
      <c r="AO351" s="3" t="str">
        <f t="shared" si="32"/>
        <v>Milotic DB</v>
      </c>
      <c r="BP351">
        <v>522</v>
      </c>
      <c r="BQ351" t="s">
        <v>573</v>
      </c>
    </row>
    <row r="352" spans="26:69" x14ac:dyDescent="0.25">
      <c r="Z352">
        <v>351</v>
      </c>
      <c r="AA352" t="s">
        <v>402</v>
      </c>
      <c r="AB352" s="3" t="str">
        <f t="shared" si="31"/>
        <v>https://pokemondb.net/pokedex/Castform</v>
      </c>
      <c r="AC352">
        <v>70</v>
      </c>
      <c r="AD352">
        <v>70</v>
      </c>
      <c r="AE352">
        <v>70</v>
      </c>
      <c r="AF352">
        <v>70</v>
      </c>
      <c r="AG352">
        <v>70</v>
      </c>
      <c r="AH352">
        <v>70</v>
      </c>
      <c r="AI352">
        <v>8</v>
      </c>
      <c r="AJ352">
        <v>1</v>
      </c>
      <c r="AL352" s="35"/>
      <c r="AO352" s="3" t="str">
        <f t="shared" si="32"/>
        <v>Castform DB</v>
      </c>
      <c r="BP352">
        <v>523</v>
      </c>
      <c r="BQ352" t="s">
        <v>574</v>
      </c>
    </row>
    <row r="353" spans="26:69" x14ac:dyDescent="0.25">
      <c r="Z353">
        <v>352</v>
      </c>
      <c r="AA353" t="s">
        <v>403</v>
      </c>
      <c r="AB353" s="3" t="str">
        <f t="shared" si="31"/>
        <v>https://pokemondb.net/pokedex/Kecleon</v>
      </c>
      <c r="AC353">
        <v>60</v>
      </c>
      <c r="AD353">
        <v>90</v>
      </c>
      <c r="AE353">
        <v>70</v>
      </c>
      <c r="AF353">
        <v>60</v>
      </c>
      <c r="AG353">
        <v>120</v>
      </c>
      <c r="AH353">
        <v>40</v>
      </c>
      <c r="AI353">
        <v>5</v>
      </c>
      <c r="AJ353">
        <v>1</v>
      </c>
      <c r="AK353" s="35" t="s">
        <v>1444</v>
      </c>
      <c r="AL353" s="35"/>
      <c r="AO353" s="3" t="str">
        <f t="shared" si="32"/>
        <v>Kecleon DB</v>
      </c>
      <c r="BP353">
        <v>524</v>
      </c>
      <c r="BQ353" t="s">
        <v>575</v>
      </c>
    </row>
    <row r="354" spans="26:69" x14ac:dyDescent="0.25">
      <c r="Z354">
        <v>353</v>
      </c>
      <c r="AA354" t="s">
        <v>404</v>
      </c>
      <c r="AB354" s="3" t="str">
        <f t="shared" si="31"/>
        <v>https://pokemondb.net/pokedex/Shuppet</v>
      </c>
      <c r="AC354">
        <v>44</v>
      </c>
      <c r="AD354">
        <v>75</v>
      </c>
      <c r="AE354">
        <v>35</v>
      </c>
      <c r="AF354">
        <v>63</v>
      </c>
      <c r="AG354">
        <v>33</v>
      </c>
      <c r="AH354">
        <v>45</v>
      </c>
      <c r="AI354">
        <v>5</v>
      </c>
      <c r="AJ354">
        <v>1</v>
      </c>
      <c r="AL354" s="35"/>
      <c r="AO354" s="3" t="str">
        <f t="shared" si="32"/>
        <v>Shuppet DB</v>
      </c>
      <c r="BP354">
        <v>525</v>
      </c>
      <c r="BQ354" t="s">
        <v>576</v>
      </c>
    </row>
    <row r="355" spans="26:69" x14ac:dyDescent="0.25">
      <c r="Z355">
        <v>354</v>
      </c>
      <c r="AA355" t="s">
        <v>405</v>
      </c>
      <c r="AB355" s="3" t="str">
        <f t="shared" si="31"/>
        <v>https://pokemondb.net/pokedex/Banette</v>
      </c>
      <c r="AC355">
        <v>64</v>
      </c>
      <c r="AD355">
        <v>115</v>
      </c>
      <c r="AE355">
        <v>65</v>
      </c>
      <c r="AF355">
        <v>83</v>
      </c>
      <c r="AG355">
        <v>63</v>
      </c>
      <c r="AH355">
        <v>65</v>
      </c>
      <c r="AI355">
        <v>13</v>
      </c>
      <c r="AJ355">
        <v>37</v>
      </c>
      <c r="AL355" s="35"/>
      <c r="AO355" s="3" t="str">
        <f t="shared" si="32"/>
        <v>Banette DB</v>
      </c>
      <c r="BP355">
        <v>526</v>
      </c>
      <c r="BQ355" t="s">
        <v>577</v>
      </c>
    </row>
    <row r="356" spans="26:69" x14ac:dyDescent="0.25">
      <c r="Z356">
        <v>355</v>
      </c>
      <c r="AA356" t="s">
        <v>406</v>
      </c>
      <c r="AB356" s="3" t="str">
        <f t="shared" si="31"/>
        <v>https://pokemondb.net/pokedex/Duskull</v>
      </c>
      <c r="AC356">
        <v>20</v>
      </c>
      <c r="AD356">
        <v>40</v>
      </c>
      <c r="AE356">
        <v>90</v>
      </c>
      <c r="AF356">
        <v>30</v>
      </c>
      <c r="AG356">
        <v>90</v>
      </c>
      <c r="AH356">
        <v>25</v>
      </c>
      <c r="AI356">
        <v>5</v>
      </c>
      <c r="AJ356">
        <v>1</v>
      </c>
      <c r="AL356" s="35"/>
      <c r="AO356" s="3" t="str">
        <f t="shared" si="32"/>
        <v>Duskull DB</v>
      </c>
      <c r="BP356">
        <v>527</v>
      </c>
      <c r="BQ356" t="s">
        <v>578</v>
      </c>
    </row>
    <row r="357" spans="26:69" x14ac:dyDescent="0.25">
      <c r="Z357">
        <v>356</v>
      </c>
      <c r="AA357" t="s">
        <v>407</v>
      </c>
      <c r="AB357" s="3" t="str">
        <f t="shared" si="31"/>
        <v>https://pokemondb.net/pokedex/Dusclops</v>
      </c>
      <c r="AC357">
        <v>40</v>
      </c>
      <c r="AD357">
        <v>70</v>
      </c>
      <c r="AE357">
        <v>130</v>
      </c>
      <c r="AF357">
        <v>60</v>
      </c>
      <c r="AG357">
        <v>130</v>
      </c>
      <c r="AH357">
        <v>25</v>
      </c>
      <c r="AI357">
        <v>13</v>
      </c>
      <c r="AJ357">
        <v>37</v>
      </c>
      <c r="AL357" s="35"/>
      <c r="AO357" s="3" t="str">
        <f t="shared" si="32"/>
        <v>Dusclops DB</v>
      </c>
      <c r="BP357">
        <v>528</v>
      </c>
      <c r="BQ357" t="s">
        <v>579</v>
      </c>
    </row>
    <row r="358" spans="26:69" x14ac:dyDescent="0.25">
      <c r="Z358">
        <v>357</v>
      </c>
      <c r="AA358" t="s">
        <v>408</v>
      </c>
      <c r="AB358" s="3" t="str">
        <f t="shared" si="31"/>
        <v>https://pokemondb.net/pokedex/Tropius</v>
      </c>
      <c r="AC358">
        <v>99</v>
      </c>
      <c r="AD358">
        <v>68</v>
      </c>
      <c r="AE358">
        <v>83</v>
      </c>
      <c r="AF358">
        <v>72</v>
      </c>
      <c r="AG358">
        <v>87</v>
      </c>
      <c r="AH358">
        <v>51</v>
      </c>
      <c r="AI358">
        <v>15</v>
      </c>
      <c r="AJ358">
        <v>1</v>
      </c>
      <c r="AL358" s="35"/>
      <c r="AO358" s="3" t="str">
        <f t="shared" si="32"/>
        <v>Tropius DB</v>
      </c>
      <c r="BP358">
        <v>529</v>
      </c>
      <c r="BQ358" t="s">
        <v>580</v>
      </c>
    </row>
    <row r="359" spans="26:69" x14ac:dyDescent="0.25">
      <c r="Z359">
        <v>358</v>
      </c>
      <c r="AA359" t="s">
        <v>409</v>
      </c>
      <c r="AB359" s="3" t="str">
        <f t="shared" si="31"/>
        <v>https://pokemondb.net/pokedex/Chimecho</v>
      </c>
      <c r="AC359">
        <v>75</v>
      </c>
      <c r="AD359">
        <v>50</v>
      </c>
      <c r="AE359">
        <v>80</v>
      </c>
      <c r="AF359">
        <v>95</v>
      </c>
      <c r="AG359">
        <v>90</v>
      </c>
      <c r="AH359">
        <v>65</v>
      </c>
      <c r="AI359">
        <v>13</v>
      </c>
      <c r="AJ359">
        <v>1</v>
      </c>
      <c r="AL359" s="35"/>
      <c r="AO359" s="3" t="str">
        <f t="shared" si="32"/>
        <v>Chimecho DB</v>
      </c>
      <c r="BP359">
        <v>530</v>
      </c>
      <c r="BQ359" t="s">
        <v>581</v>
      </c>
    </row>
    <row r="360" spans="26:69" x14ac:dyDescent="0.25">
      <c r="Z360">
        <v>359</v>
      </c>
      <c r="AA360" t="s">
        <v>410</v>
      </c>
      <c r="AB360" s="3" t="str">
        <f t="shared" si="31"/>
        <v>https://pokemondb.net/pokedex/Absol</v>
      </c>
      <c r="AC360">
        <v>65</v>
      </c>
      <c r="AD360">
        <v>130</v>
      </c>
      <c r="AE360">
        <v>60</v>
      </c>
      <c r="AF360">
        <v>75</v>
      </c>
      <c r="AG360">
        <v>60</v>
      </c>
      <c r="AH360">
        <v>75</v>
      </c>
      <c r="AI360">
        <v>8</v>
      </c>
      <c r="AJ360">
        <v>1</v>
      </c>
      <c r="AK360" s="35" t="s">
        <v>1455</v>
      </c>
      <c r="AL360" s="35"/>
      <c r="AO360" s="3" t="str">
        <f t="shared" si="32"/>
        <v>Absol DB</v>
      </c>
      <c r="BP360">
        <v>531</v>
      </c>
      <c r="BQ360" t="s">
        <v>582</v>
      </c>
    </row>
    <row r="361" spans="26:69" x14ac:dyDescent="0.25">
      <c r="Z361">
        <v>360</v>
      </c>
      <c r="AA361" t="s">
        <v>411</v>
      </c>
      <c r="AB361" s="3" t="str">
        <f t="shared" si="31"/>
        <v>https://pokemondb.net/pokedex/Wynaut</v>
      </c>
      <c r="AC361">
        <v>95</v>
      </c>
      <c r="AD361">
        <v>23</v>
      </c>
      <c r="AE361">
        <v>48</v>
      </c>
      <c r="AF361">
        <v>23</v>
      </c>
      <c r="AG361">
        <v>48</v>
      </c>
      <c r="AH361">
        <v>23</v>
      </c>
      <c r="AI361">
        <v>8</v>
      </c>
      <c r="AJ361">
        <v>1</v>
      </c>
      <c r="AL361" s="35"/>
      <c r="AO361" s="3" t="str">
        <f t="shared" si="32"/>
        <v>Wynaut DB</v>
      </c>
      <c r="BP361">
        <v>535</v>
      </c>
      <c r="BQ361" t="s">
        <v>586</v>
      </c>
    </row>
    <row r="362" spans="26:69" x14ac:dyDescent="0.25">
      <c r="Z362">
        <v>361</v>
      </c>
      <c r="AA362" t="s">
        <v>412</v>
      </c>
      <c r="AB362" s="3" t="str">
        <f t="shared" si="31"/>
        <v>https://pokemondb.net/pokedex/Snorunt</v>
      </c>
      <c r="AC362">
        <v>50</v>
      </c>
      <c r="AD362">
        <v>50</v>
      </c>
      <c r="AE362">
        <v>50</v>
      </c>
      <c r="AF362">
        <v>50</v>
      </c>
      <c r="AG362">
        <v>50</v>
      </c>
      <c r="AH362">
        <v>50</v>
      </c>
      <c r="AI362">
        <v>5</v>
      </c>
      <c r="AJ362">
        <v>1</v>
      </c>
      <c r="AL362" s="35"/>
      <c r="AO362" s="3" t="str">
        <f t="shared" si="32"/>
        <v>Snorunt DB</v>
      </c>
      <c r="BP362">
        <v>536</v>
      </c>
      <c r="BQ362" t="s">
        <v>587</v>
      </c>
    </row>
    <row r="363" spans="26:69" x14ac:dyDescent="0.25">
      <c r="Z363">
        <v>362</v>
      </c>
      <c r="AA363" t="s">
        <v>413</v>
      </c>
      <c r="AB363" s="3" t="str">
        <f t="shared" si="31"/>
        <v>https://pokemondb.net/pokedex/Glalie</v>
      </c>
      <c r="AC363">
        <v>80</v>
      </c>
      <c r="AD363">
        <v>80</v>
      </c>
      <c r="AE363">
        <v>80</v>
      </c>
      <c r="AF363">
        <v>80</v>
      </c>
      <c r="AG363">
        <v>80</v>
      </c>
      <c r="AH363">
        <v>80</v>
      </c>
      <c r="AI363">
        <v>15</v>
      </c>
      <c r="AJ363">
        <v>42</v>
      </c>
      <c r="AL363" s="35"/>
      <c r="AO363" s="3" t="str">
        <f t="shared" si="32"/>
        <v>Glalie DB</v>
      </c>
      <c r="BP363">
        <v>537</v>
      </c>
      <c r="BQ363" t="s">
        <v>588</v>
      </c>
    </row>
    <row r="364" spans="26:69" x14ac:dyDescent="0.25">
      <c r="Z364">
        <v>363</v>
      </c>
      <c r="AA364" t="s">
        <v>414</v>
      </c>
      <c r="AB364" s="3" t="str">
        <f t="shared" si="31"/>
        <v>https://pokemondb.net/pokedex/Spheal</v>
      </c>
      <c r="AC364">
        <v>70</v>
      </c>
      <c r="AD364">
        <v>40</v>
      </c>
      <c r="AE364">
        <v>50</v>
      </c>
      <c r="AF364">
        <v>55</v>
      </c>
      <c r="AG364">
        <v>50</v>
      </c>
      <c r="AH364">
        <v>25</v>
      </c>
      <c r="AI364">
        <v>5</v>
      </c>
      <c r="AJ364">
        <v>1</v>
      </c>
      <c r="AL364" s="35"/>
      <c r="AO364" s="3" t="str">
        <f t="shared" si="32"/>
        <v>Spheal DB</v>
      </c>
      <c r="BP364">
        <v>540</v>
      </c>
      <c r="BQ364" t="s">
        <v>591</v>
      </c>
    </row>
    <row r="365" spans="26:69" x14ac:dyDescent="0.25">
      <c r="Z365">
        <v>364</v>
      </c>
      <c r="AA365" t="s">
        <v>415</v>
      </c>
      <c r="AB365" s="3" t="str">
        <f t="shared" si="31"/>
        <v>https://pokemondb.net/pokedex/Sealeo</v>
      </c>
      <c r="AC365">
        <v>90</v>
      </c>
      <c r="AD365">
        <v>60</v>
      </c>
      <c r="AE365">
        <v>70</v>
      </c>
      <c r="AF365">
        <v>75</v>
      </c>
      <c r="AG365">
        <v>70</v>
      </c>
      <c r="AH365">
        <v>45</v>
      </c>
      <c r="AI365">
        <v>13</v>
      </c>
      <c r="AJ365">
        <v>32</v>
      </c>
      <c r="AL365" s="35"/>
      <c r="AO365" s="3" t="str">
        <f t="shared" si="32"/>
        <v>Sealeo DB</v>
      </c>
      <c r="BP365">
        <v>541</v>
      </c>
      <c r="BQ365" t="s">
        <v>592</v>
      </c>
    </row>
    <row r="366" spans="26:69" x14ac:dyDescent="0.25">
      <c r="Z366">
        <v>365</v>
      </c>
      <c r="AA366" t="s">
        <v>416</v>
      </c>
      <c r="AB366" s="3" t="str">
        <f t="shared" si="31"/>
        <v>https://pokemondb.net/pokedex/Walrein</v>
      </c>
      <c r="AC366">
        <v>110</v>
      </c>
      <c r="AD366">
        <v>80</v>
      </c>
      <c r="AE366">
        <v>90</v>
      </c>
      <c r="AF366">
        <v>95</v>
      </c>
      <c r="AG366">
        <v>90</v>
      </c>
      <c r="AH366">
        <v>65</v>
      </c>
      <c r="AI366">
        <v>20</v>
      </c>
      <c r="AJ366">
        <v>44</v>
      </c>
      <c r="AL366" s="35"/>
      <c r="AO366" s="3" t="str">
        <f t="shared" si="32"/>
        <v>Walrein DB</v>
      </c>
      <c r="BP366">
        <v>542</v>
      </c>
      <c r="BQ366" t="s">
        <v>593</v>
      </c>
    </row>
    <row r="367" spans="26:69" x14ac:dyDescent="0.25">
      <c r="Z367">
        <v>366</v>
      </c>
      <c r="AA367" t="s">
        <v>417</v>
      </c>
      <c r="AB367" s="3" t="str">
        <f t="shared" si="31"/>
        <v>https://pokemondb.net/pokedex/Clamperl</v>
      </c>
      <c r="AC367">
        <v>35</v>
      </c>
      <c r="AD367">
        <v>64</v>
      </c>
      <c r="AE367">
        <v>85</v>
      </c>
      <c r="AF367">
        <v>74</v>
      </c>
      <c r="AG367">
        <v>55</v>
      </c>
      <c r="AH367">
        <v>32</v>
      </c>
      <c r="AI367">
        <v>3</v>
      </c>
      <c r="AJ367">
        <v>1</v>
      </c>
      <c r="AL367" s="35"/>
      <c r="AO367" s="3" t="str">
        <f t="shared" si="32"/>
        <v>Clamperl DB</v>
      </c>
      <c r="BP367">
        <v>543</v>
      </c>
      <c r="BQ367" t="s">
        <v>594</v>
      </c>
    </row>
    <row r="368" spans="26:69" x14ac:dyDescent="0.25">
      <c r="Z368">
        <v>367</v>
      </c>
      <c r="AA368" t="s">
        <v>418</v>
      </c>
      <c r="AB368" s="3" t="str">
        <f t="shared" si="31"/>
        <v>https://pokemondb.net/pokedex/Huntail</v>
      </c>
      <c r="AC368">
        <v>55</v>
      </c>
      <c r="AD368">
        <v>104</v>
      </c>
      <c r="AE368">
        <v>105</v>
      </c>
      <c r="AF368">
        <v>94</v>
      </c>
      <c r="AG368">
        <v>75</v>
      </c>
      <c r="AH368">
        <v>52</v>
      </c>
      <c r="AI368">
        <v>13</v>
      </c>
      <c r="AL368" s="35"/>
      <c r="AO368" s="3" t="str">
        <f t="shared" si="32"/>
        <v>Huntail DB</v>
      </c>
      <c r="BP368">
        <v>544</v>
      </c>
      <c r="BQ368" t="s">
        <v>595</v>
      </c>
    </row>
    <row r="369" spans="26:69" x14ac:dyDescent="0.25">
      <c r="Z369">
        <v>368</v>
      </c>
      <c r="AA369" t="s">
        <v>419</v>
      </c>
      <c r="AB369" s="3" t="str">
        <f t="shared" si="31"/>
        <v>https://pokemondb.net/pokedex/Gorebyss</v>
      </c>
      <c r="AC369">
        <v>55</v>
      </c>
      <c r="AD369">
        <v>84</v>
      </c>
      <c r="AE369">
        <v>105</v>
      </c>
      <c r="AF369">
        <v>114</v>
      </c>
      <c r="AG369">
        <v>75</v>
      </c>
      <c r="AH369">
        <v>52</v>
      </c>
      <c r="AI369">
        <v>13</v>
      </c>
      <c r="AL369" s="35"/>
      <c r="AO369" s="3" t="str">
        <f t="shared" si="32"/>
        <v>Gorebyss DB</v>
      </c>
      <c r="BP369">
        <v>545</v>
      </c>
      <c r="BQ369" t="s">
        <v>596</v>
      </c>
    </row>
    <row r="370" spans="26:69" x14ac:dyDescent="0.25">
      <c r="Z370">
        <v>369</v>
      </c>
      <c r="AA370" t="s">
        <v>420</v>
      </c>
      <c r="AB370" s="3" t="str">
        <f t="shared" si="31"/>
        <v>https://pokemondb.net/pokedex/Relicanth</v>
      </c>
      <c r="AC370">
        <v>100</v>
      </c>
      <c r="AD370">
        <v>90</v>
      </c>
      <c r="AE370">
        <v>130</v>
      </c>
      <c r="AF370">
        <v>45</v>
      </c>
      <c r="AG370">
        <v>65</v>
      </c>
      <c r="AH370">
        <v>55</v>
      </c>
      <c r="AI370">
        <v>8</v>
      </c>
      <c r="AJ370">
        <v>1</v>
      </c>
      <c r="AL370" s="35"/>
      <c r="AO370" s="3" t="str">
        <f t="shared" si="32"/>
        <v>Relicanth DB</v>
      </c>
      <c r="BP370">
        <v>546</v>
      </c>
      <c r="BQ370" t="s">
        <v>597</v>
      </c>
    </row>
    <row r="371" spans="26:69" x14ac:dyDescent="0.25">
      <c r="Z371">
        <v>370</v>
      </c>
      <c r="AA371" t="s">
        <v>421</v>
      </c>
      <c r="AB371" s="3" t="str">
        <f t="shared" si="31"/>
        <v>https://pokemondb.net/pokedex/Luvdisc</v>
      </c>
      <c r="AC371">
        <v>43</v>
      </c>
      <c r="AD371">
        <v>30</v>
      </c>
      <c r="AE371">
        <v>55</v>
      </c>
      <c r="AF371">
        <v>40</v>
      </c>
      <c r="AG371">
        <v>65</v>
      </c>
      <c r="AH371">
        <v>97</v>
      </c>
      <c r="AI371">
        <v>5</v>
      </c>
      <c r="AJ371">
        <v>1</v>
      </c>
      <c r="AL371" s="35"/>
      <c r="AO371" s="3" t="str">
        <f t="shared" si="32"/>
        <v>Luvdisc DB</v>
      </c>
      <c r="BP371">
        <v>547</v>
      </c>
      <c r="BQ371" t="s">
        <v>598</v>
      </c>
    </row>
    <row r="372" spans="26:69" x14ac:dyDescent="0.25">
      <c r="Z372">
        <v>371</v>
      </c>
      <c r="AA372" t="s">
        <v>422</v>
      </c>
      <c r="AB372" s="3" t="str">
        <f t="shared" si="31"/>
        <v>https://pokemondb.net/pokedex/Bagon</v>
      </c>
      <c r="AC372">
        <v>45</v>
      </c>
      <c r="AD372">
        <v>75</v>
      </c>
      <c r="AE372">
        <v>60</v>
      </c>
      <c r="AF372">
        <v>40</v>
      </c>
      <c r="AG372">
        <v>30</v>
      </c>
      <c r="AH372">
        <v>50</v>
      </c>
      <c r="AI372">
        <v>5</v>
      </c>
      <c r="AJ372">
        <v>1</v>
      </c>
      <c r="AK372" s="35" t="s">
        <v>1456</v>
      </c>
      <c r="AL372" s="35"/>
      <c r="AO372" s="3" t="str">
        <f t="shared" si="32"/>
        <v>Bagon DB</v>
      </c>
      <c r="BP372">
        <v>550</v>
      </c>
      <c r="BQ372" t="s">
        <v>601</v>
      </c>
    </row>
    <row r="373" spans="26:69" x14ac:dyDescent="0.25">
      <c r="Z373">
        <v>372</v>
      </c>
      <c r="AA373" t="s">
        <v>423</v>
      </c>
      <c r="AB373" s="3" t="str">
        <f t="shared" si="31"/>
        <v>https://pokemondb.net/pokedex/Shelgon</v>
      </c>
      <c r="AC373">
        <v>65</v>
      </c>
      <c r="AD373">
        <v>95</v>
      </c>
      <c r="AE373">
        <v>100</v>
      </c>
      <c r="AF373">
        <v>60</v>
      </c>
      <c r="AG373">
        <v>50</v>
      </c>
      <c r="AH373">
        <v>50</v>
      </c>
      <c r="AI373">
        <v>15</v>
      </c>
      <c r="AJ373">
        <v>30</v>
      </c>
      <c r="AL373" s="35"/>
      <c r="AO373" s="3" t="str">
        <f t="shared" si="32"/>
        <v>Shelgon DB</v>
      </c>
      <c r="BP373">
        <v>551</v>
      </c>
      <c r="BQ373" t="s">
        <v>602</v>
      </c>
    </row>
    <row r="374" spans="26:69" x14ac:dyDescent="0.25">
      <c r="Z374">
        <v>373</v>
      </c>
      <c r="AA374" t="s">
        <v>424</v>
      </c>
      <c r="AB374" s="3" t="str">
        <f t="shared" si="31"/>
        <v>https://pokemondb.net/pokedex/Salamence</v>
      </c>
      <c r="AC374">
        <v>95</v>
      </c>
      <c r="AD374">
        <v>135</v>
      </c>
      <c r="AE374">
        <v>80</v>
      </c>
      <c r="AF374">
        <v>110</v>
      </c>
      <c r="AG374">
        <v>80</v>
      </c>
      <c r="AH374">
        <v>100</v>
      </c>
      <c r="AI374">
        <v>28</v>
      </c>
      <c r="AJ374">
        <v>50</v>
      </c>
      <c r="AL374" s="35"/>
      <c r="AO374" s="3" t="str">
        <f t="shared" si="32"/>
        <v>Salamence DB</v>
      </c>
      <c r="BP374">
        <v>552</v>
      </c>
      <c r="BQ374" t="s">
        <v>603</v>
      </c>
    </row>
    <row r="375" spans="26:69" x14ac:dyDescent="0.25">
      <c r="Z375">
        <v>374</v>
      </c>
      <c r="AA375" t="s">
        <v>425</v>
      </c>
      <c r="AB375" s="3" t="str">
        <f t="shared" si="31"/>
        <v>https://pokemondb.net/pokedex/Beldum</v>
      </c>
      <c r="AC375">
        <v>40</v>
      </c>
      <c r="AD375">
        <v>55</v>
      </c>
      <c r="AE375">
        <v>80</v>
      </c>
      <c r="AF375">
        <v>35</v>
      </c>
      <c r="AG375">
        <v>60</v>
      </c>
      <c r="AH375">
        <v>30</v>
      </c>
      <c r="AI375">
        <v>5</v>
      </c>
      <c r="AJ375">
        <v>1</v>
      </c>
      <c r="AL375" s="35"/>
      <c r="AO375" s="3" t="str">
        <f t="shared" si="32"/>
        <v>Beldum DB</v>
      </c>
      <c r="BP375">
        <v>553</v>
      </c>
      <c r="BQ375" t="s">
        <v>604</v>
      </c>
    </row>
    <row r="376" spans="26:69" x14ac:dyDescent="0.25">
      <c r="Z376">
        <v>375</v>
      </c>
      <c r="AA376" t="s">
        <v>426</v>
      </c>
      <c r="AB376" s="3" t="str">
        <f t="shared" si="31"/>
        <v>https://pokemondb.net/pokedex/Metang</v>
      </c>
      <c r="AC376">
        <v>60</v>
      </c>
      <c r="AD376">
        <v>75</v>
      </c>
      <c r="AE376">
        <v>100</v>
      </c>
      <c r="AF376">
        <v>55</v>
      </c>
      <c r="AG376">
        <v>80</v>
      </c>
      <c r="AH376">
        <v>50</v>
      </c>
      <c r="AI376">
        <v>16</v>
      </c>
      <c r="AJ376">
        <v>20</v>
      </c>
      <c r="AL376" s="35"/>
      <c r="AO376" s="3" t="str">
        <f t="shared" si="32"/>
        <v>Metang DB</v>
      </c>
      <c r="BP376">
        <v>554</v>
      </c>
      <c r="BQ376" t="s">
        <v>605</v>
      </c>
    </row>
    <row r="377" spans="26:69" x14ac:dyDescent="0.25">
      <c r="Z377">
        <v>376</v>
      </c>
      <c r="AA377" t="s">
        <v>427</v>
      </c>
      <c r="AB377" s="3" t="str">
        <f t="shared" si="31"/>
        <v>https://pokemondb.net/pokedex/Metagross</v>
      </c>
      <c r="AC377">
        <v>80</v>
      </c>
      <c r="AD377">
        <v>135</v>
      </c>
      <c r="AE377">
        <v>130</v>
      </c>
      <c r="AF377">
        <v>95</v>
      </c>
      <c r="AG377">
        <v>90</v>
      </c>
      <c r="AH377">
        <v>70</v>
      </c>
      <c r="AI377">
        <v>28</v>
      </c>
      <c r="AJ377">
        <v>45</v>
      </c>
      <c r="AL377" s="35"/>
      <c r="AO377" s="3" t="str">
        <f t="shared" si="32"/>
        <v>Metagross DB</v>
      </c>
      <c r="BP377">
        <v>555</v>
      </c>
      <c r="BQ377" t="s">
        <v>606</v>
      </c>
    </row>
    <row r="378" spans="26:69" x14ac:dyDescent="0.25">
      <c r="Z378">
        <v>377</v>
      </c>
      <c r="AA378" t="s">
        <v>428</v>
      </c>
      <c r="AB378" s="3" t="str">
        <f t="shared" si="31"/>
        <v>https://pokemondb.net/pokedex/Regirock</v>
      </c>
      <c r="AC378">
        <v>80</v>
      </c>
      <c r="AD378">
        <v>100</v>
      </c>
      <c r="AE378">
        <v>200</v>
      </c>
      <c r="AF378">
        <v>50</v>
      </c>
      <c r="AG378">
        <v>100</v>
      </c>
      <c r="AH378">
        <v>50</v>
      </c>
      <c r="AI378">
        <v>45</v>
      </c>
      <c r="AL378" s="35"/>
      <c r="AO378" s="3" t="str">
        <f t="shared" si="32"/>
        <v>Regirock DB</v>
      </c>
      <c r="BP378">
        <v>556</v>
      </c>
      <c r="BQ378" t="s">
        <v>607</v>
      </c>
    </row>
    <row r="379" spans="26:69" x14ac:dyDescent="0.25">
      <c r="Z379">
        <v>378</v>
      </c>
      <c r="AA379" t="s">
        <v>429</v>
      </c>
      <c r="AB379" s="3" t="str">
        <f t="shared" si="31"/>
        <v>https://pokemondb.net/pokedex/Regice</v>
      </c>
      <c r="AC379">
        <v>80</v>
      </c>
      <c r="AD379">
        <v>50</v>
      </c>
      <c r="AE379">
        <v>100</v>
      </c>
      <c r="AF379">
        <v>100</v>
      </c>
      <c r="AG379">
        <v>200</v>
      </c>
      <c r="AH379">
        <v>50</v>
      </c>
      <c r="AI379">
        <v>45</v>
      </c>
      <c r="AL379" s="35"/>
      <c r="AO379" s="3" t="str">
        <f t="shared" si="32"/>
        <v>Regice DB</v>
      </c>
      <c r="BP379">
        <v>557</v>
      </c>
      <c r="BQ379" t="s">
        <v>608</v>
      </c>
    </row>
    <row r="380" spans="26:69" x14ac:dyDescent="0.25">
      <c r="Z380">
        <v>379</v>
      </c>
      <c r="AA380" t="s">
        <v>430</v>
      </c>
      <c r="AB380" s="3" t="str">
        <f t="shared" si="31"/>
        <v>https://pokemondb.net/pokedex/Registeel</v>
      </c>
      <c r="AC380">
        <v>80</v>
      </c>
      <c r="AD380">
        <v>75</v>
      </c>
      <c r="AE380">
        <v>150</v>
      </c>
      <c r="AF380">
        <v>75</v>
      </c>
      <c r="AG380">
        <v>150</v>
      </c>
      <c r="AH380">
        <v>50</v>
      </c>
      <c r="AI380">
        <v>45</v>
      </c>
      <c r="AL380" s="35"/>
      <c r="AO380" s="3" t="str">
        <f t="shared" si="32"/>
        <v>Registeel DB</v>
      </c>
      <c r="BP380">
        <v>558</v>
      </c>
      <c r="BQ380" t="s">
        <v>609</v>
      </c>
    </row>
    <row r="381" spans="26:69" x14ac:dyDescent="0.25">
      <c r="Z381">
        <v>380</v>
      </c>
      <c r="AA381" t="s">
        <v>431</v>
      </c>
      <c r="AB381" s="3" t="str">
        <f t="shared" si="31"/>
        <v>https://pokemondb.net/pokedex/Latias</v>
      </c>
      <c r="AC381">
        <v>80</v>
      </c>
      <c r="AD381">
        <v>80</v>
      </c>
      <c r="AE381">
        <v>90</v>
      </c>
      <c r="AF381">
        <v>110</v>
      </c>
      <c r="AG381">
        <v>130</v>
      </c>
      <c r="AH381">
        <v>110</v>
      </c>
      <c r="AI381">
        <v>45</v>
      </c>
      <c r="AL381" s="35"/>
      <c r="AO381" s="3" t="str">
        <f t="shared" si="32"/>
        <v>Latias DB</v>
      </c>
      <c r="BP381">
        <v>559</v>
      </c>
      <c r="BQ381" t="s">
        <v>610</v>
      </c>
    </row>
    <row r="382" spans="26:69" x14ac:dyDescent="0.25">
      <c r="Z382">
        <v>381</v>
      </c>
      <c r="AA382" t="s">
        <v>432</v>
      </c>
      <c r="AB382" s="3" t="str">
        <f t="shared" si="31"/>
        <v>https://pokemondb.net/pokedex/Latios</v>
      </c>
      <c r="AC382">
        <v>80</v>
      </c>
      <c r="AD382">
        <v>90</v>
      </c>
      <c r="AE382">
        <v>80</v>
      </c>
      <c r="AF382">
        <v>130</v>
      </c>
      <c r="AG382">
        <v>110</v>
      </c>
      <c r="AH382">
        <v>110</v>
      </c>
      <c r="AI382">
        <v>45</v>
      </c>
      <c r="AL382" s="35"/>
      <c r="AO382" s="3" t="str">
        <f t="shared" si="32"/>
        <v>Latios DB</v>
      </c>
      <c r="BP382">
        <v>560</v>
      </c>
      <c r="BQ382" t="s">
        <v>611</v>
      </c>
    </row>
    <row r="383" spans="26:69" x14ac:dyDescent="0.25">
      <c r="Z383">
        <v>382</v>
      </c>
      <c r="AA383" t="s">
        <v>433</v>
      </c>
      <c r="AB383" s="3" t="str">
        <f t="shared" si="31"/>
        <v>https://pokemondb.net/pokedex/Kyogre</v>
      </c>
      <c r="AC383">
        <v>100</v>
      </c>
      <c r="AD383">
        <v>100</v>
      </c>
      <c r="AE383">
        <v>90</v>
      </c>
      <c r="AF383">
        <v>150</v>
      </c>
      <c r="AG383">
        <v>140</v>
      </c>
      <c r="AH383">
        <v>90</v>
      </c>
      <c r="AI383">
        <v>45</v>
      </c>
      <c r="AL383" s="35"/>
      <c r="AO383" s="3" t="str">
        <f t="shared" si="32"/>
        <v>Kyogre DB</v>
      </c>
      <c r="BP383">
        <v>561</v>
      </c>
      <c r="BQ383" t="s">
        <v>612</v>
      </c>
    </row>
    <row r="384" spans="26:69" x14ac:dyDescent="0.25">
      <c r="Z384">
        <v>383</v>
      </c>
      <c r="AA384" t="s">
        <v>434</v>
      </c>
      <c r="AB384" s="3" t="str">
        <f t="shared" si="31"/>
        <v>https://pokemondb.net/pokedex/Groudon</v>
      </c>
      <c r="AC384">
        <v>100</v>
      </c>
      <c r="AD384">
        <v>150</v>
      </c>
      <c r="AE384">
        <v>140</v>
      </c>
      <c r="AF384">
        <v>100</v>
      </c>
      <c r="AG384">
        <v>90</v>
      </c>
      <c r="AH384">
        <v>90</v>
      </c>
      <c r="AI384">
        <v>45</v>
      </c>
      <c r="AL384" s="35"/>
      <c r="AO384" s="3" t="str">
        <f t="shared" si="32"/>
        <v>Groudon DB</v>
      </c>
      <c r="BP384">
        <v>562</v>
      </c>
      <c r="BQ384" t="s">
        <v>613</v>
      </c>
    </row>
    <row r="385" spans="26:69" x14ac:dyDescent="0.25">
      <c r="Z385">
        <v>384</v>
      </c>
      <c r="AA385" t="s">
        <v>435</v>
      </c>
      <c r="AB385" s="3" t="str">
        <f t="shared" si="31"/>
        <v>https://pokemondb.net/pokedex/Rayquaza</v>
      </c>
      <c r="AC385">
        <v>105</v>
      </c>
      <c r="AD385">
        <v>150</v>
      </c>
      <c r="AE385">
        <v>90</v>
      </c>
      <c r="AF385">
        <v>150</v>
      </c>
      <c r="AG385">
        <v>90</v>
      </c>
      <c r="AH385">
        <v>95</v>
      </c>
      <c r="AI385">
        <v>45</v>
      </c>
      <c r="AL385" s="35"/>
      <c r="AO385" s="3" t="str">
        <f t="shared" si="32"/>
        <v>Rayquaza DB</v>
      </c>
      <c r="BP385">
        <v>563</v>
      </c>
      <c r="BQ385" t="s">
        <v>614</v>
      </c>
    </row>
    <row r="386" spans="26:69" x14ac:dyDescent="0.25">
      <c r="Z386">
        <v>385</v>
      </c>
      <c r="AA386" t="s">
        <v>436</v>
      </c>
      <c r="AB386" s="3" t="str">
        <f t="shared" ref="AB386:AB449" si="33">CONCATENATE($P$4,AA386)</f>
        <v>https://pokemondb.net/pokedex/Jirachi</v>
      </c>
      <c r="AC386">
        <v>100</v>
      </c>
      <c r="AD386">
        <v>100</v>
      </c>
      <c r="AE386">
        <v>100</v>
      </c>
      <c r="AF386">
        <v>100</v>
      </c>
      <c r="AG386">
        <v>100</v>
      </c>
      <c r="AH386">
        <v>100</v>
      </c>
      <c r="AI386">
        <v>45</v>
      </c>
      <c r="AL386" s="35"/>
      <c r="AO386" s="3" t="str">
        <f t="shared" si="32"/>
        <v>Jirachi DB</v>
      </c>
      <c r="BP386">
        <v>568</v>
      </c>
      <c r="BQ386" t="s">
        <v>619</v>
      </c>
    </row>
    <row r="387" spans="26:69" x14ac:dyDescent="0.25">
      <c r="Z387">
        <v>386</v>
      </c>
      <c r="AA387" t="s">
        <v>437</v>
      </c>
      <c r="AB387" s="3" t="str">
        <f t="shared" si="33"/>
        <v>https://pokemondb.net/pokedex/Deoxys</v>
      </c>
      <c r="AC387">
        <v>50</v>
      </c>
      <c r="AD387">
        <v>150</v>
      </c>
      <c r="AE387">
        <v>50</v>
      </c>
      <c r="AF387">
        <v>150</v>
      </c>
      <c r="AG387">
        <v>50</v>
      </c>
      <c r="AH387">
        <v>150</v>
      </c>
      <c r="AI387">
        <v>45</v>
      </c>
      <c r="AL387" s="35"/>
      <c r="AO387" s="3" t="str">
        <f t="shared" ref="AO387:AO450" si="34">HYPERLINK(AB387,AA387&amp;" DB")</f>
        <v>Deoxys DB</v>
      </c>
      <c r="BP387">
        <v>569</v>
      </c>
      <c r="BQ387" t="s">
        <v>620</v>
      </c>
    </row>
    <row r="388" spans="26:69" x14ac:dyDescent="0.25">
      <c r="Z388">
        <v>387</v>
      </c>
      <c r="AA388" t="s">
        <v>438</v>
      </c>
      <c r="AB388" s="3" t="str">
        <f t="shared" si="33"/>
        <v>https://pokemondb.net/pokedex/Turtwig</v>
      </c>
      <c r="AC388">
        <v>55</v>
      </c>
      <c r="AD388">
        <v>68</v>
      </c>
      <c r="AE388">
        <v>64</v>
      </c>
      <c r="AF388">
        <v>45</v>
      </c>
      <c r="AG388">
        <v>55</v>
      </c>
      <c r="AH388">
        <v>31</v>
      </c>
      <c r="AI388">
        <v>5</v>
      </c>
      <c r="AJ388">
        <v>1</v>
      </c>
      <c r="AL388" s="35"/>
      <c r="AO388" s="3" t="str">
        <f t="shared" si="34"/>
        <v>Turtwig DB</v>
      </c>
      <c r="BP388">
        <v>577</v>
      </c>
      <c r="BQ388" t="s">
        <v>628</v>
      </c>
    </row>
    <row r="389" spans="26:69" x14ac:dyDescent="0.25">
      <c r="Z389">
        <v>388</v>
      </c>
      <c r="AA389" t="s">
        <v>439</v>
      </c>
      <c r="AB389" s="3" t="str">
        <f t="shared" si="33"/>
        <v>https://pokemondb.net/pokedex/Grotle</v>
      </c>
      <c r="AC389">
        <v>75</v>
      </c>
      <c r="AD389">
        <v>89</v>
      </c>
      <c r="AE389">
        <v>85</v>
      </c>
      <c r="AF389">
        <v>55</v>
      </c>
      <c r="AG389">
        <v>65</v>
      </c>
      <c r="AH389">
        <v>36</v>
      </c>
      <c r="AI389">
        <v>15</v>
      </c>
      <c r="AJ389">
        <v>18</v>
      </c>
      <c r="AL389" s="35"/>
      <c r="AO389" s="3" t="str">
        <f t="shared" si="34"/>
        <v>Grotle DB</v>
      </c>
      <c r="BP389">
        <v>578</v>
      </c>
      <c r="BQ389" t="s">
        <v>629</v>
      </c>
    </row>
    <row r="390" spans="26:69" x14ac:dyDescent="0.25">
      <c r="Z390">
        <v>389</v>
      </c>
      <c r="AA390" t="s">
        <v>440</v>
      </c>
      <c r="AB390" s="3" t="str">
        <f t="shared" si="33"/>
        <v>https://pokemondb.net/pokedex/Torterra</v>
      </c>
      <c r="AC390">
        <v>95</v>
      </c>
      <c r="AD390">
        <v>109</v>
      </c>
      <c r="AE390">
        <v>105</v>
      </c>
      <c r="AF390">
        <v>75</v>
      </c>
      <c r="AG390">
        <v>85</v>
      </c>
      <c r="AH390">
        <v>56</v>
      </c>
      <c r="AI390">
        <v>28</v>
      </c>
      <c r="AJ390">
        <v>32</v>
      </c>
      <c r="AL390" s="35"/>
      <c r="AO390" s="3" t="str">
        <f t="shared" si="34"/>
        <v>Torterra DB</v>
      </c>
      <c r="BP390">
        <v>579</v>
      </c>
      <c r="BQ390" t="s">
        <v>630</v>
      </c>
    </row>
    <row r="391" spans="26:69" x14ac:dyDescent="0.25">
      <c r="Z391">
        <v>390</v>
      </c>
      <c r="AA391" t="s">
        <v>441</v>
      </c>
      <c r="AB391" s="3" t="str">
        <f t="shared" si="33"/>
        <v>https://pokemondb.net/pokedex/Chimchar</v>
      </c>
      <c r="AC391">
        <v>44</v>
      </c>
      <c r="AD391">
        <v>58</v>
      </c>
      <c r="AE391">
        <v>44</v>
      </c>
      <c r="AF391">
        <v>58</v>
      </c>
      <c r="AG391">
        <v>44</v>
      </c>
      <c r="AH391">
        <v>61</v>
      </c>
      <c r="AI391">
        <v>5</v>
      </c>
      <c r="AJ391">
        <v>1</v>
      </c>
      <c r="AL391" s="35"/>
      <c r="AO391" s="3" t="str">
        <f t="shared" si="34"/>
        <v>Chimchar DB</v>
      </c>
      <c r="BP391">
        <v>580</v>
      </c>
      <c r="BQ391" t="s">
        <v>631</v>
      </c>
    </row>
    <row r="392" spans="26:69" x14ac:dyDescent="0.25">
      <c r="Z392">
        <v>391</v>
      </c>
      <c r="AA392" t="s">
        <v>442</v>
      </c>
      <c r="AB392" s="3" t="str">
        <f t="shared" si="33"/>
        <v>https://pokemondb.net/pokedex/Monferno</v>
      </c>
      <c r="AC392">
        <v>64</v>
      </c>
      <c r="AD392">
        <v>78</v>
      </c>
      <c r="AE392">
        <v>52</v>
      </c>
      <c r="AF392">
        <v>78</v>
      </c>
      <c r="AG392">
        <v>52</v>
      </c>
      <c r="AH392">
        <v>81</v>
      </c>
      <c r="AI392">
        <v>15</v>
      </c>
      <c r="AJ392">
        <v>14</v>
      </c>
      <c r="AL392" s="35"/>
      <c r="AO392" s="3" t="str">
        <f t="shared" si="34"/>
        <v>Monferno DB</v>
      </c>
      <c r="BP392">
        <v>581</v>
      </c>
      <c r="BQ392" t="s">
        <v>632</v>
      </c>
    </row>
    <row r="393" spans="26:69" x14ac:dyDescent="0.25">
      <c r="Z393">
        <v>392</v>
      </c>
      <c r="AA393" t="s">
        <v>443</v>
      </c>
      <c r="AB393" s="3" t="str">
        <f t="shared" si="33"/>
        <v>https://pokemondb.net/pokedex/Infernape</v>
      </c>
      <c r="AC393">
        <v>76</v>
      </c>
      <c r="AD393">
        <v>104</v>
      </c>
      <c r="AE393">
        <v>71</v>
      </c>
      <c r="AF393">
        <v>104</v>
      </c>
      <c r="AG393">
        <v>71</v>
      </c>
      <c r="AH393">
        <v>108</v>
      </c>
      <c r="AI393">
        <v>28</v>
      </c>
      <c r="AJ393">
        <v>36</v>
      </c>
      <c r="AL393" s="35"/>
      <c r="AO393" s="3" t="str">
        <f t="shared" si="34"/>
        <v>Infernape DB</v>
      </c>
      <c r="BP393">
        <v>582</v>
      </c>
      <c r="BQ393" t="s">
        <v>633</v>
      </c>
    </row>
    <row r="394" spans="26:69" x14ac:dyDescent="0.25">
      <c r="Z394">
        <v>393</v>
      </c>
      <c r="AA394" t="s">
        <v>444</v>
      </c>
      <c r="AB394" s="3" t="str">
        <f t="shared" si="33"/>
        <v>https://pokemondb.net/pokedex/Piplup</v>
      </c>
      <c r="AC394">
        <v>53</v>
      </c>
      <c r="AD394">
        <v>51</v>
      </c>
      <c r="AE394">
        <v>53</v>
      </c>
      <c r="AF394">
        <v>61</v>
      </c>
      <c r="AG394">
        <v>56</v>
      </c>
      <c r="AH394">
        <v>40</v>
      </c>
      <c r="AI394">
        <v>5</v>
      </c>
      <c r="AJ394">
        <v>1</v>
      </c>
      <c r="AL394" s="35"/>
      <c r="AO394" s="3" t="str">
        <f t="shared" si="34"/>
        <v>Piplup DB</v>
      </c>
      <c r="BP394">
        <v>583</v>
      </c>
      <c r="BQ394" t="s">
        <v>634</v>
      </c>
    </row>
    <row r="395" spans="26:69" x14ac:dyDescent="0.25">
      <c r="Z395">
        <v>394</v>
      </c>
      <c r="AA395" t="s">
        <v>445</v>
      </c>
      <c r="AB395" s="3" t="str">
        <f t="shared" si="33"/>
        <v>https://pokemondb.net/pokedex/Prinplup</v>
      </c>
      <c r="AC395">
        <v>64</v>
      </c>
      <c r="AD395">
        <v>66</v>
      </c>
      <c r="AE395">
        <v>68</v>
      </c>
      <c r="AF395">
        <v>81</v>
      </c>
      <c r="AG395">
        <v>76</v>
      </c>
      <c r="AH395">
        <v>50</v>
      </c>
      <c r="AI395">
        <v>15</v>
      </c>
      <c r="AJ395">
        <v>16</v>
      </c>
      <c r="AL395" s="35"/>
      <c r="AO395" s="3" t="str">
        <f t="shared" si="34"/>
        <v>Prinplup DB</v>
      </c>
      <c r="BP395">
        <v>584</v>
      </c>
      <c r="BQ395" t="s">
        <v>635</v>
      </c>
    </row>
    <row r="396" spans="26:69" x14ac:dyDescent="0.25">
      <c r="Z396">
        <v>395</v>
      </c>
      <c r="AA396" t="s">
        <v>446</v>
      </c>
      <c r="AB396" s="3" t="str">
        <f t="shared" si="33"/>
        <v>https://pokemondb.net/pokedex/Empoleon</v>
      </c>
      <c r="AC396">
        <v>84</v>
      </c>
      <c r="AD396">
        <v>86</v>
      </c>
      <c r="AE396">
        <v>88</v>
      </c>
      <c r="AF396">
        <v>111</v>
      </c>
      <c r="AG396">
        <v>101</v>
      </c>
      <c r="AH396">
        <v>60</v>
      </c>
      <c r="AI396">
        <v>28</v>
      </c>
      <c r="AJ396">
        <v>36</v>
      </c>
      <c r="AL396" s="35"/>
      <c r="AO396" s="3" t="str">
        <f t="shared" si="34"/>
        <v>Empoleon DB</v>
      </c>
      <c r="BP396">
        <v>585</v>
      </c>
      <c r="BQ396" t="s">
        <v>636</v>
      </c>
    </row>
    <row r="397" spans="26:69" x14ac:dyDescent="0.25">
      <c r="Z397">
        <v>396</v>
      </c>
      <c r="AA397" t="s">
        <v>447</v>
      </c>
      <c r="AB397" s="3" t="str">
        <f t="shared" si="33"/>
        <v>https://pokemondb.net/pokedex/Starly</v>
      </c>
      <c r="AC397">
        <v>40</v>
      </c>
      <c r="AD397">
        <v>55</v>
      </c>
      <c r="AE397">
        <v>30</v>
      </c>
      <c r="AF397">
        <v>30</v>
      </c>
      <c r="AG397">
        <v>30</v>
      </c>
      <c r="AH397">
        <v>60</v>
      </c>
      <c r="AI397">
        <v>3</v>
      </c>
      <c r="AJ397">
        <v>1</v>
      </c>
      <c r="AL397" s="35"/>
      <c r="AO397" s="3" t="str">
        <f t="shared" si="34"/>
        <v>Starly DB</v>
      </c>
      <c r="BP397">
        <v>586</v>
      </c>
      <c r="BQ397" t="s">
        <v>637</v>
      </c>
    </row>
    <row r="398" spans="26:69" x14ac:dyDescent="0.25">
      <c r="Z398">
        <v>397</v>
      </c>
      <c r="AA398" t="s">
        <v>448</v>
      </c>
      <c r="AB398" s="3" t="str">
        <f t="shared" si="33"/>
        <v>https://pokemondb.net/pokedex/Staravia</v>
      </c>
      <c r="AC398">
        <v>55</v>
      </c>
      <c r="AD398">
        <v>75</v>
      </c>
      <c r="AE398">
        <v>50</v>
      </c>
      <c r="AF398">
        <v>40</v>
      </c>
      <c r="AG398">
        <v>40</v>
      </c>
      <c r="AH398">
        <v>80</v>
      </c>
      <c r="AI398">
        <v>13</v>
      </c>
      <c r="AJ398">
        <v>14</v>
      </c>
      <c r="AL398" s="35"/>
      <c r="AO398" s="3" t="str">
        <f t="shared" si="34"/>
        <v>Staravia DB</v>
      </c>
      <c r="BP398">
        <v>587</v>
      </c>
      <c r="BQ398" t="s">
        <v>638</v>
      </c>
    </row>
    <row r="399" spans="26:69" x14ac:dyDescent="0.25">
      <c r="Z399">
        <v>398</v>
      </c>
      <c r="AA399" t="s">
        <v>449</v>
      </c>
      <c r="AB399" s="3" t="str">
        <f t="shared" si="33"/>
        <v>https://pokemondb.net/pokedex/Staraptor</v>
      </c>
      <c r="AC399">
        <v>85</v>
      </c>
      <c r="AD399">
        <v>120</v>
      </c>
      <c r="AE399">
        <v>70</v>
      </c>
      <c r="AF399">
        <v>50</v>
      </c>
      <c r="AG399">
        <v>60</v>
      </c>
      <c r="AH399">
        <v>100</v>
      </c>
      <c r="AI399">
        <v>22</v>
      </c>
      <c r="AJ399">
        <v>34</v>
      </c>
      <c r="AL399" s="35"/>
      <c r="AO399" s="3" t="str">
        <f t="shared" si="34"/>
        <v>Staraptor DB</v>
      </c>
      <c r="BP399">
        <v>588</v>
      </c>
      <c r="BQ399" t="s">
        <v>639</v>
      </c>
    </row>
    <row r="400" spans="26:69" x14ac:dyDescent="0.25">
      <c r="Z400">
        <v>399</v>
      </c>
      <c r="AA400" t="s">
        <v>450</v>
      </c>
      <c r="AB400" s="3" t="str">
        <f t="shared" si="33"/>
        <v>https://pokemondb.net/pokedex/Bidoof</v>
      </c>
      <c r="AC400">
        <v>59</v>
      </c>
      <c r="AD400">
        <v>45</v>
      </c>
      <c r="AE400">
        <v>40</v>
      </c>
      <c r="AF400">
        <v>35</v>
      </c>
      <c r="AG400">
        <v>40</v>
      </c>
      <c r="AH400">
        <v>31</v>
      </c>
      <c r="AI400">
        <v>3</v>
      </c>
      <c r="AJ400">
        <v>1</v>
      </c>
      <c r="AK400" s="35" t="s">
        <v>1409</v>
      </c>
      <c r="AL400" s="35"/>
      <c r="AO400" s="3" t="str">
        <f t="shared" si="34"/>
        <v>Bidoof DB</v>
      </c>
      <c r="BP400">
        <v>589</v>
      </c>
      <c r="BQ400" t="s">
        <v>640</v>
      </c>
    </row>
    <row r="401" spans="26:69" x14ac:dyDescent="0.25">
      <c r="Z401">
        <v>400</v>
      </c>
      <c r="AA401" t="s">
        <v>451</v>
      </c>
      <c r="AB401" s="3" t="str">
        <f t="shared" si="33"/>
        <v>https://pokemondb.net/pokedex/Bibarel</v>
      </c>
      <c r="AC401">
        <v>79</v>
      </c>
      <c r="AD401">
        <v>85</v>
      </c>
      <c r="AE401">
        <v>60</v>
      </c>
      <c r="AF401">
        <v>55</v>
      </c>
      <c r="AG401">
        <v>60</v>
      </c>
      <c r="AH401">
        <v>71</v>
      </c>
      <c r="AI401">
        <v>10</v>
      </c>
      <c r="AJ401">
        <v>15</v>
      </c>
      <c r="AK401" s="35" t="s">
        <v>1417</v>
      </c>
      <c r="AL401" s="35"/>
      <c r="AO401" s="3" t="str">
        <f t="shared" si="34"/>
        <v>Bibarel DB</v>
      </c>
      <c r="BP401">
        <v>590</v>
      </c>
      <c r="BQ401" t="s">
        <v>641</v>
      </c>
    </row>
    <row r="402" spans="26:69" x14ac:dyDescent="0.25">
      <c r="Z402">
        <v>401</v>
      </c>
      <c r="AA402" t="s">
        <v>452</v>
      </c>
      <c r="AB402" s="3" t="str">
        <f t="shared" si="33"/>
        <v>https://pokemondb.net/pokedex/Kricketot</v>
      </c>
      <c r="AC402">
        <v>37</v>
      </c>
      <c r="AD402">
        <v>25</v>
      </c>
      <c r="AE402">
        <v>41</v>
      </c>
      <c r="AF402">
        <v>25</v>
      </c>
      <c r="AG402">
        <v>41</v>
      </c>
      <c r="AH402">
        <v>25</v>
      </c>
      <c r="AI402">
        <v>2</v>
      </c>
      <c r="AJ402">
        <v>1</v>
      </c>
      <c r="AL402" s="35"/>
      <c r="AO402" s="3" t="str">
        <f t="shared" si="34"/>
        <v>Kricketot DB</v>
      </c>
      <c r="BP402">
        <v>591</v>
      </c>
      <c r="BQ402" t="s">
        <v>642</v>
      </c>
    </row>
    <row r="403" spans="26:69" x14ac:dyDescent="0.25">
      <c r="Z403">
        <v>402</v>
      </c>
      <c r="AA403" t="s">
        <v>453</v>
      </c>
      <c r="AB403" s="3" t="str">
        <f t="shared" si="33"/>
        <v>https://pokemondb.net/pokedex/Kricketune</v>
      </c>
      <c r="AC403">
        <v>77</v>
      </c>
      <c r="AD403">
        <v>85</v>
      </c>
      <c r="AE403">
        <v>51</v>
      </c>
      <c r="AF403">
        <v>55</v>
      </c>
      <c r="AG403">
        <v>51</v>
      </c>
      <c r="AH403">
        <v>65</v>
      </c>
      <c r="AI403">
        <v>8</v>
      </c>
      <c r="AJ403">
        <v>10</v>
      </c>
      <c r="AL403" s="35"/>
      <c r="AO403" s="3" t="str">
        <f t="shared" si="34"/>
        <v>Kricketune DB</v>
      </c>
      <c r="BP403">
        <v>592</v>
      </c>
      <c r="BQ403" t="s">
        <v>643</v>
      </c>
    </row>
    <row r="404" spans="26:69" x14ac:dyDescent="0.25">
      <c r="Z404">
        <v>403</v>
      </c>
      <c r="AA404" t="s">
        <v>454</v>
      </c>
      <c r="AB404" s="3" t="str">
        <f t="shared" si="33"/>
        <v>https://pokemondb.net/pokedex/Shinx</v>
      </c>
      <c r="AC404">
        <v>45</v>
      </c>
      <c r="AD404">
        <v>65</v>
      </c>
      <c r="AE404">
        <v>34</v>
      </c>
      <c r="AF404">
        <v>40</v>
      </c>
      <c r="AG404">
        <v>34</v>
      </c>
      <c r="AH404">
        <v>45</v>
      </c>
      <c r="AI404">
        <v>3</v>
      </c>
      <c r="AJ404">
        <v>1</v>
      </c>
      <c r="AL404" s="35"/>
      <c r="AO404" s="3" t="str">
        <f t="shared" si="34"/>
        <v>Shinx DB</v>
      </c>
      <c r="BP404">
        <v>593</v>
      </c>
      <c r="BQ404" t="s">
        <v>644</v>
      </c>
    </row>
    <row r="405" spans="26:69" x14ac:dyDescent="0.25">
      <c r="Z405">
        <v>404</v>
      </c>
      <c r="AA405" t="s">
        <v>455</v>
      </c>
      <c r="AB405" s="3" t="str">
        <f t="shared" si="33"/>
        <v>https://pokemondb.net/pokedex/Luxio</v>
      </c>
      <c r="AC405">
        <v>60</v>
      </c>
      <c r="AD405">
        <v>85</v>
      </c>
      <c r="AE405">
        <v>49</v>
      </c>
      <c r="AF405">
        <v>60</v>
      </c>
      <c r="AG405">
        <v>49</v>
      </c>
      <c r="AH405">
        <v>60</v>
      </c>
      <c r="AI405">
        <v>13</v>
      </c>
      <c r="AJ405">
        <v>15</v>
      </c>
      <c r="AL405" s="35"/>
      <c r="AO405" s="3" t="str">
        <f t="shared" si="34"/>
        <v>Luxio DB</v>
      </c>
      <c r="BP405">
        <v>594</v>
      </c>
      <c r="BQ405" t="s">
        <v>645</v>
      </c>
    </row>
    <row r="406" spans="26:69" x14ac:dyDescent="0.25">
      <c r="Z406">
        <v>405</v>
      </c>
      <c r="AA406" t="s">
        <v>456</v>
      </c>
      <c r="AB406" s="3" t="str">
        <f t="shared" si="33"/>
        <v>https://pokemondb.net/pokedex/Luxray</v>
      </c>
      <c r="AC406">
        <v>80</v>
      </c>
      <c r="AD406">
        <v>120</v>
      </c>
      <c r="AE406">
        <v>79</v>
      </c>
      <c r="AF406">
        <v>95</v>
      </c>
      <c r="AG406">
        <v>79</v>
      </c>
      <c r="AH406">
        <v>70</v>
      </c>
      <c r="AI406">
        <v>20</v>
      </c>
      <c r="AJ406">
        <v>30</v>
      </c>
      <c r="AL406" s="35"/>
      <c r="AO406" s="3" t="str">
        <f t="shared" si="34"/>
        <v>Luxray DB</v>
      </c>
      <c r="BP406">
        <v>595</v>
      </c>
      <c r="BQ406" t="s">
        <v>646</v>
      </c>
    </row>
    <row r="407" spans="26:69" x14ac:dyDescent="0.25">
      <c r="Z407">
        <v>406</v>
      </c>
      <c r="AA407" t="s">
        <v>457</v>
      </c>
      <c r="AB407" s="3" t="str">
        <f t="shared" si="33"/>
        <v>https://pokemondb.net/pokedex/Budew</v>
      </c>
      <c r="AC407">
        <v>40</v>
      </c>
      <c r="AD407">
        <v>30</v>
      </c>
      <c r="AE407">
        <v>35</v>
      </c>
      <c r="AF407">
        <v>50</v>
      </c>
      <c r="AG407">
        <v>70</v>
      </c>
      <c r="AH407">
        <v>55</v>
      </c>
      <c r="AI407">
        <v>8</v>
      </c>
      <c r="AK407" s="35" t="s">
        <v>1426</v>
      </c>
      <c r="AL407" s="35"/>
      <c r="AO407" s="3" t="str">
        <f t="shared" si="34"/>
        <v>Budew DB</v>
      </c>
      <c r="BP407">
        <v>596</v>
      </c>
      <c r="BQ407" t="s">
        <v>647</v>
      </c>
    </row>
    <row r="408" spans="26:69" x14ac:dyDescent="0.25">
      <c r="Z408">
        <v>407</v>
      </c>
      <c r="AA408" t="s">
        <v>458</v>
      </c>
      <c r="AB408" s="3" t="str">
        <f t="shared" si="33"/>
        <v>https://pokemondb.net/pokedex/Roserade</v>
      </c>
      <c r="AC408">
        <v>60</v>
      </c>
      <c r="AD408">
        <v>70</v>
      </c>
      <c r="AE408">
        <v>65</v>
      </c>
      <c r="AF408">
        <v>125</v>
      </c>
      <c r="AG408">
        <v>105</v>
      </c>
      <c r="AH408">
        <v>90</v>
      </c>
      <c r="AI408">
        <v>28</v>
      </c>
      <c r="AL408" s="35"/>
      <c r="AO408" s="3" t="str">
        <f t="shared" si="34"/>
        <v>Roserade DB</v>
      </c>
      <c r="BP408">
        <v>597</v>
      </c>
      <c r="BQ408" t="s">
        <v>648</v>
      </c>
    </row>
    <row r="409" spans="26:69" x14ac:dyDescent="0.25">
      <c r="Z409">
        <v>408</v>
      </c>
      <c r="AA409" t="s">
        <v>459</v>
      </c>
      <c r="AB409" s="3" t="str">
        <f t="shared" si="33"/>
        <v>https://pokemondb.net/pokedex/Cranidos</v>
      </c>
      <c r="AC409">
        <v>67</v>
      </c>
      <c r="AD409">
        <v>125</v>
      </c>
      <c r="AE409">
        <v>40</v>
      </c>
      <c r="AF409">
        <v>30</v>
      </c>
      <c r="AG409">
        <v>30</v>
      </c>
      <c r="AH409">
        <v>58</v>
      </c>
      <c r="AI409">
        <v>13</v>
      </c>
      <c r="AJ409">
        <v>1</v>
      </c>
      <c r="AL409" s="35"/>
      <c r="AO409" s="3" t="str">
        <f t="shared" si="34"/>
        <v>Cranidos DB</v>
      </c>
      <c r="BP409">
        <v>598</v>
      </c>
      <c r="BQ409" t="s">
        <v>649</v>
      </c>
    </row>
    <row r="410" spans="26:69" x14ac:dyDescent="0.25">
      <c r="Z410">
        <v>409</v>
      </c>
      <c r="AA410" t="s">
        <v>460</v>
      </c>
      <c r="AB410" s="3" t="str">
        <f t="shared" si="33"/>
        <v>https://pokemondb.net/pokedex/Rampardos</v>
      </c>
      <c r="AC410">
        <v>97</v>
      </c>
      <c r="AD410">
        <v>165</v>
      </c>
      <c r="AE410">
        <v>60</v>
      </c>
      <c r="AF410">
        <v>65</v>
      </c>
      <c r="AG410">
        <v>50</v>
      </c>
      <c r="AH410">
        <v>58</v>
      </c>
      <c r="AI410">
        <v>28</v>
      </c>
      <c r="AJ410">
        <v>30</v>
      </c>
      <c r="AL410" s="35"/>
      <c r="AO410" s="3" t="str">
        <f t="shared" si="34"/>
        <v>Rampardos DB</v>
      </c>
      <c r="BP410">
        <v>602</v>
      </c>
      <c r="BQ410" t="s">
        <v>653</v>
      </c>
    </row>
    <row r="411" spans="26:69" x14ac:dyDescent="0.25">
      <c r="Z411">
        <v>410</v>
      </c>
      <c r="AA411" t="s">
        <v>461</v>
      </c>
      <c r="AB411" s="3" t="str">
        <f t="shared" si="33"/>
        <v>https://pokemondb.net/pokedex/Shieldon</v>
      </c>
      <c r="AC411">
        <v>30</v>
      </c>
      <c r="AD411">
        <v>42</v>
      </c>
      <c r="AE411">
        <v>118</v>
      </c>
      <c r="AF411">
        <v>42</v>
      </c>
      <c r="AG411">
        <v>88</v>
      </c>
      <c r="AH411">
        <v>30</v>
      </c>
      <c r="AI411">
        <v>13</v>
      </c>
      <c r="AJ411">
        <v>1</v>
      </c>
      <c r="AL411" s="35"/>
      <c r="AO411" s="3" t="str">
        <f t="shared" si="34"/>
        <v>Shieldon DB</v>
      </c>
      <c r="BP411">
        <v>603</v>
      </c>
      <c r="BQ411" t="s">
        <v>654</v>
      </c>
    </row>
    <row r="412" spans="26:69" x14ac:dyDescent="0.25">
      <c r="Z412">
        <v>411</v>
      </c>
      <c r="AA412" t="s">
        <v>462</v>
      </c>
      <c r="AB412" s="3" t="str">
        <f t="shared" si="33"/>
        <v>https://pokemondb.net/pokedex/Bastiodon</v>
      </c>
      <c r="AC412">
        <v>60</v>
      </c>
      <c r="AD412">
        <v>52</v>
      </c>
      <c r="AE412">
        <v>168</v>
      </c>
      <c r="AF412">
        <v>47</v>
      </c>
      <c r="AG412">
        <v>138</v>
      </c>
      <c r="AH412">
        <v>30</v>
      </c>
      <c r="AI412">
        <v>28</v>
      </c>
      <c r="AJ412">
        <v>30</v>
      </c>
      <c r="AL412" s="35"/>
      <c r="AO412" s="3" t="str">
        <f t="shared" si="34"/>
        <v>Bastiodon DB</v>
      </c>
      <c r="BP412">
        <v>604</v>
      </c>
      <c r="BQ412" t="s">
        <v>655</v>
      </c>
    </row>
    <row r="413" spans="26:69" x14ac:dyDescent="0.25">
      <c r="Z413">
        <v>412</v>
      </c>
      <c r="AA413" t="s">
        <v>463</v>
      </c>
      <c r="AB413" s="3" t="str">
        <f t="shared" si="33"/>
        <v>https://pokemondb.net/pokedex/Burmy</v>
      </c>
      <c r="AC413">
        <v>40</v>
      </c>
      <c r="AD413">
        <v>29</v>
      </c>
      <c r="AE413">
        <v>45</v>
      </c>
      <c r="AF413">
        <v>29</v>
      </c>
      <c r="AG413">
        <v>45</v>
      </c>
      <c r="AH413">
        <v>36</v>
      </c>
      <c r="AI413">
        <v>3</v>
      </c>
      <c r="AJ413">
        <v>1</v>
      </c>
      <c r="AK413" s="35" t="s">
        <v>1405</v>
      </c>
      <c r="AL413" s="35"/>
      <c r="AO413" s="3" t="str">
        <f t="shared" si="34"/>
        <v>Burmy DB</v>
      </c>
      <c r="BP413">
        <v>605</v>
      </c>
      <c r="BQ413" t="s">
        <v>656</v>
      </c>
    </row>
    <row r="414" spans="26:69" x14ac:dyDescent="0.25">
      <c r="Z414">
        <v>413</v>
      </c>
      <c r="AA414" t="s">
        <v>464</v>
      </c>
      <c r="AB414" s="3" t="str">
        <f t="shared" si="33"/>
        <v>https://pokemondb.net/pokedex/Wormadam</v>
      </c>
      <c r="AC414">
        <v>60</v>
      </c>
      <c r="AD414">
        <v>59</v>
      </c>
      <c r="AE414">
        <v>85</v>
      </c>
      <c r="AF414">
        <v>79</v>
      </c>
      <c r="AG414">
        <v>105</v>
      </c>
      <c r="AH414">
        <v>36</v>
      </c>
      <c r="AI414">
        <v>8</v>
      </c>
      <c r="AJ414">
        <v>20</v>
      </c>
      <c r="AL414" s="35"/>
      <c r="AO414" s="3" t="str">
        <f t="shared" si="34"/>
        <v>Wormadam DB</v>
      </c>
      <c r="BP414">
        <v>606</v>
      </c>
      <c r="BQ414" t="s">
        <v>657</v>
      </c>
    </row>
    <row r="415" spans="26:69" x14ac:dyDescent="0.25">
      <c r="Z415">
        <v>414</v>
      </c>
      <c r="AA415" t="s">
        <v>465</v>
      </c>
      <c r="AB415" s="3" t="str">
        <f t="shared" si="33"/>
        <v>https://pokemondb.net/pokedex/Mothim</v>
      </c>
      <c r="AC415">
        <v>70</v>
      </c>
      <c r="AD415">
        <v>94</v>
      </c>
      <c r="AE415">
        <v>50</v>
      </c>
      <c r="AF415">
        <v>94</v>
      </c>
      <c r="AG415">
        <v>50</v>
      </c>
      <c r="AH415">
        <v>66</v>
      </c>
      <c r="AI415">
        <v>8</v>
      </c>
      <c r="AJ415">
        <v>20</v>
      </c>
      <c r="AL415" s="35"/>
      <c r="AO415" s="3" t="str">
        <f t="shared" si="34"/>
        <v>Mothim DB</v>
      </c>
      <c r="BP415">
        <v>607</v>
      </c>
      <c r="BQ415" t="s">
        <v>658</v>
      </c>
    </row>
    <row r="416" spans="26:69" x14ac:dyDescent="0.25">
      <c r="Z416">
        <v>415</v>
      </c>
      <c r="AA416" t="s">
        <v>466</v>
      </c>
      <c r="AB416" s="3" t="str">
        <f t="shared" si="33"/>
        <v>https://pokemondb.net/pokedex/Combee</v>
      </c>
      <c r="AC416">
        <v>30</v>
      </c>
      <c r="AD416">
        <v>30</v>
      </c>
      <c r="AE416">
        <v>42</v>
      </c>
      <c r="AF416">
        <v>30</v>
      </c>
      <c r="AG416">
        <v>42</v>
      </c>
      <c r="AH416">
        <v>70</v>
      </c>
      <c r="AI416">
        <v>5</v>
      </c>
      <c r="AJ416">
        <v>1</v>
      </c>
      <c r="AK416" s="35" t="s">
        <v>1427</v>
      </c>
      <c r="AL416" s="35"/>
      <c r="AO416" s="3" t="str">
        <f t="shared" si="34"/>
        <v>Combee DB</v>
      </c>
      <c r="BP416">
        <v>608</v>
      </c>
      <c r="BQ416" t="s">
        <v>659</v>
      </c>
    </row>
    <row r="417" spans="26:69" x14ac:dyDescent="0.25">
      <c r="Z417">
        <v>416</v>
      </c>
      <c r="AA417" t="s">
        <v>467</v>
      </c>
      <c r="AB417" s="3" t="str">
        <f t="shared" si="33"/>
        <v>https://pokemondb.net/pokedex/Vespiquen</v>
      </c>
      <c r="AC417">
        <v>70</v>
      </c>
      <c r="AD417">
        <v>80</v>
      </c>
      <c r="AE417">
        <v>102</v>
      </c>
      <c r="AF417">
        <v>80</v>
      </c>
      <c r="AG417">
        <v>102</v>
      </c>
      <c r="AH417">
        <v>40</v>
      </c>
      <c r="AI417">
        <v>18</v>
      </c>
      <c r="AJ417">
        <v>20</v>
      </c>
      <c r="AL417" s="35"/>
      <c r="AO417" s="3" t="str">
        <f t="shared" si="34"/>
        <v>Vespiquen DB</v>
      </c>
      <c r="BP417">
        <v>609</v>
      </c>
      <c r="BQ417" t="s">
        <v>660</v>
      </c>
    </row>
    <row r="418" spans="26:69" x14ac:dyDescent="0.25">
      <c r="Z418">
        <v>417</v>
      </c>
      <c r="AA418" t="s">
        <v>468</v>
      </c>
      <c r="AB418" s="3" t="str">
        <f t="shared" si="33"/>
        <v>https://pokemondb.net/pokedex/Pachirisu</v>
      </c>
      <c r="AC418">
        <v>60</v>
      </c>
      <c r="AD418">
        <v>45</v>
      </c>
      <c r="AE418">
        <v>70</v>
      </c>
      <c r="AF418">
        <v>45</v>
      </c>
      <c r="AG418">
        <v>90</v>
      </c>
      <c r="AH418">
        <v>95</v>
      </c>
      <c r="AI418">
        <v>5</v>
      </c>
      <c r="AJ418">
        <v>1</v>
      </c>
      <c r="AL418" s="35"/>
      <c r="AO418" s="3" t="str">
        <f t="shared" si="34"/>
        <v>Pachirisu DB</v>
      </c>
      <c r="BP418">
        <v>610</v>
      </c>
      <c r="BQ418" t="s">
        <v>661</v>
      </c>
    </row>
    <row r="419" spans="26:69" x14ac:dyDescent="0.25">
      <c r="Z419">
        <v>418</v>
      </c>
      <c r="AA419" t="s">
        <v>469</v>
      </c>
      <c r="AB419" s="3" t="str">
        <f t="shared" si="33"/>
        <v>https://pokemondb.net/pokedex/Buizel</v>
      </c>
      <c r="AC419">
        <v>55</v>
      </c>
      <c r="AD419">
        <v>65</v>
      </c>
      <c r="AE419">
        <v>35</v>
      </c>
      <c r="AF419">
        <v>60</v>
      </c>
      <c r="AG419">
        <v>30</v>
      </c>
      <c r="AH419">
        <v>85</v>
      </c>
      <c r="AI419">
        <v>5</v>
      </c>
      <c r="AJ419">
        <v>1</v>
      </c>
      <c r="AL419" s="35"/>
      <c r="AO419" s="3" t="str">
        <f t="shared" si="34"/>
        <v>Buizel DB</v>
      </c>
      <c r="BP419">
        <v>611</v>
      </c>
      <c r="BQ419" t="s">
        <v>662</v>
      </c>
    </row>
    <row r="420" spans="26:69" x14ac:dyDescent="0.25">
      <c r="Z420">
        <v>419</v>
      </c>
      <c r="AA420" t="s">
        <v>470</v>
      </c>
      <c r="AB420" s="3" t="str">
        <f t="shared" si="33"/>
        <v>https://pokemondb.net/pokedex/Floatzel</v>
      </c>
      <c r="AC420">
        <v>85</v>
      </c>
      <c r="AD420">
        <v>105</v>
      </c>
      <c r="AE420">
        <v>55</v>
      </c>
      <c r="AF420">
        <v>85</v>
      </c>
      <c r="AG420">
        <v>50</v>
      </c>
      <c r="AH420">
        <v>115</v>
      </c>
      <c r="AI420">
        <v>15</v>
      </c>
      <c r="AJ420">
        <v>26</v>
      </c>
      <c r="AL420" s="35"/>
      <c r="AO420" s="3" t="str">
        <f t="shared" si="34"/>
        <v>Floatzel DB</v>
      </c>
      <c r="BP420">
        <v>612</v>
      </c>
      <c r="BQ420" t="s">
        <v>663</v>
      </c>
    </row>
    <row r="421" spans="26:69" x14ac:dyDescent="0.25">
      <c r="Z421">
        <v>420</v>
      </c>
      <c r="AA421" t="s">
        <v>471</v>
      </c>
      <c r="AB421" s="3" t="str">
        <f t="shared" si="33"/>
        <v>https://pokemondb.net/pokedex/Cherubi</v>
      </c>
      <c r="AC421">
        <v>45</v>
      </c>
      <c r="AD421">
        <v>35</v>
      </c>
      <c r="AE421">
        <v>45</v>
      </c>
      <c r="AF421">
        <v>62</v>
      </c>
      <c r="AG421">
        <v>53</v>
      </c>
      <c r="AH421">
        <v>35</v>
      </c>
      <c r="AI421">
        <v>5</v>
      </c>
      <c r="AJ421">
        <v>1</v>
      </c>
      <c r="AL421" s="35"/>
      <c r="AO421" s="3" t="str">
        <f t="shared" si="34"/>
        <v>Cherubi DB</v>
      </c>
      <c r="BP421">
        <v>613</v>
      </c>
      <c r="BQ421" t="s">
        <v>664</v>
      </c>
    </row>
    <row r="422" spans="26:69" x14ac:dyDescent="0.25">
      <c r="Z422">
        <v>421</v>
      </c>
      <c r="AA422" t="s">
        <v>472</v>
      </c>
      <c r="AB422" s="3" t="str">
        <f t="shared" si="33"/>
        <v>https://pokemondb.net/pokedex/Cherrim</v>
      </c>
      <c r="AC422">
        <v>70</v>
      </c>
      <c r="AD422">
        <v>60</v>
      </c>
      <c r="AE422">
        <v>70</v>
      </c>
      <c r="AF422">
        <v>87</v>
      </c>
      <c r="AG422">
        <v>78</v>
      </c>
      <c r="AH422">
        <v>85</v>
      </c>
      <c r="AI422">
        <v>10</v>
      </c>
      <c r="AJ422">
        <v>25</v>
      </c>
      <c r="AL422" s="35"/>
      <c r="AO422" s="3" t="str">
        <f t="shared" si="34"/>
        <v>Cherrim DB</v>
      </c>
      <c r="BP422">
        <v>614</v>
      </c>
      <c r="BQ422" t="s">
        <v>665</v>
      </c>
    </row>
    <row r="423" spans="26:69" x14ac:dyDescent="0.25">
      <c r="Z423">
        <v>422</v>
      </c>
      <c r="AA423" t="s">
        <v>473</v>
      </c>
      <c r="AB423" s="3" t="str">
        <f t="shared" si="33"/>
        <v>https://pokemondb.net/pokedex/Shellos</v>
      </c>
      <c r="AC423">
        <v>76</v>
      </c>
      <c r="AD423">
        <v>48</v>
      </c>
      <c r="AE423">
        <v>48</v>
      </c>
      <c r="AF423">
        <v>57</v>
      </c>
      <c r="AG423">
        <v>62</v>
      </c>
      <c r="AH423">
        <v>34</v>
      </c>
      <c r="AI423">
        <v>5</v>
      </c>
      <c r="AJ423">
        <v>1</v>
      </c>
      <c r="AL423" s="35"/>
      <c r="AO423" s="3" t="str">
        <f t="shared" si="34"/>
        <v>Shellos DB</v>
      </c>
      <c r="BP423">
        <v>616</v>
      </c>
      <c r="BQ423" t="s">
        <v>667</v>
      </c>
    </row>
    <row r="424" spans="26:69" x14ac:dyDescent="0.25">
      <c r="Z424">
        <v>423</v>
      </c>
      <c r="AA424" t="s">
        <v>474</v>
      </c>
      <c r="AB424" s="3" t="str">
        <f t="shared" si="33"/>
        <v>https://pokemondb.net/pokedex/Gastrodon</v>
      </c>
      <c r="AC424">
        <v>111</v>
      </c>
      <c r="AD424">
        <v>83</v>
      </c>
      <c r="AE424">
        <v>68</v>
      </c>
      <c r="AF424">
        <v>92</v>
      </c>
      <c r="AG424">
        <v>82</v>
      </c>
      <c r="AH424">
        <v>39</v>
      </c>
      <c r="AI424">
        <v>15</v>
      </c>
      <c r="AJ424">
        <v>30</v>
      </c>
      <c r="AL424" s="35"/>
      <c r="AO424" s="3" t="str">
        <f t="shared" si="34"/>
        <v>Gastrodon DB</v>
      </c>
      <c r="BP424">
        <v>617</v>
      </c>
      <c r="BQ424" t="s">
        <v>668</v>
      </c>
    </row>
    <row r="425" spans="26:69" x14ac:dyDescent="0.25">
      <c r="Z425">
        <v>424</v>
      </c>
      <c r="AA425" t="s">
        <v>475</v>
      </c>
      <c r="AB425" s="3" t="str">
        <f t="shared" si="33"/>
        <v>https://pokemondb.net/pokedex/Ambipom</v>
      </c>
      <c r="AC425">
        <v>75</v>
      </c>
      <c r="AD425">
        <v>100</v>
      </c>
      <c r="AE425">
        <v>66</v>
      </c>
      <c r="AF425">
        <v>60</v>
      </c>
      <c r="AG425">
        <v>66</v>
      </c>
      <c r="AH425">
        <v>115</v>
      </c>
      <c r="AI425">
        <v>18</v>
      </c>
      <c r="AL425" s="35"/>
      <c r="AO425" s="3" t="str">
        <f t="shared" si="34"/>
        <v>Ambipom DB</v>
      </c>
      <c r="BP425">
        <v>618</v>
      </c>
      <c r="BQ425" t="s">
        <v>669</v>
      </c>
    </row>
    <row r="426" spans="26:69" x14ac:dyDescent="0.25">
      <c r="Z426">
        <v>425</v>
      </c>
      <c r="AA426" t="s">
        <v>476</v>
      </c>
      <c r="AB426" s="3" t="str">
        <f t="shared" si="33"/>
        <v>https://pokemondb.net/pokedex/Drifloon</v>
      </c>
      <c r="AC426">
        <v>90</v>
      </c>
      <c r="AD426">
        <v>50</v>
      </c>
      <c r="AE426">
        <v>34</v>
      </c>
      <c r="AF426">
        <v>60</v>
      </c>
      <c r="AG426">
        <v>44</v>
      </c>
      <c r="AH426">
        <v>70</v>
      </c>
      <c r="AI426">
        <v>5</v>
      </c>
      <c r="AJ426">
        <v>1</v>
      </c>
      <c r="AK426" s="35" t="s">
        <v>1452</v>
      </c>
      <c r="AL426" s="35"/>
      <c r="AO426" s="3" t="str">
        <f t="shared" si="34"/>
        <v>Drifloon DB</v>
      </c>
      <c r="BP426">
        <v>619</v>
      </c>
      <c r="BQ426" t="s">
        <v>670</v>
      </c>
    </row>
    <row r="427" spans="26:69" x14ac:dyDescent="0.25">
      <c r="Z427">
        <v>426</v>
      </c>
      <c r="AA427" t="s">
        <v>477</v>
      </c>
      <c r="AB427" s="3" t="str">
        <f t="shared" si="33"/>
        <v>https://pokemondb.net/pokedex/Drifblim</v>
      </c>
      <c r="AC427">
        <v>150</v>
      </c>
      <c r="AD427">
        <v>80</v>
      </c>
      <c r="AE427">
        <v>44</v>
      </c>
      <c r="AF427">
        <v>90</v>
      </c>
      <c r="AG427">
        <v>54</v>
      </c>
      <c r="AH427">
        <v>80</v>
      </c>
      <c r="AI427">
        <v>15</v>
      </c>
      <c r="AJ427">
        <v>28</v>
      </c>
      <c r="AL427" s="35"/>
      <c r="AO427" s="3" t="str">
        <f t="shared" si="34"/>
        <v>Drifblim DB</v>
      </c>
      <c r="BP427">
        <v>620</v>
      </c>
      <c r="BQ427" t="s">
        <v>671</v>
      </c>
    </row>
    <row r="428" spans="26:69" x14ac:dyDescent="0.25">
      <c r="Z428">
        <v>427</v>
      </c>
      <c r="AA428" t="s">
        <v>478</v>
      </c>
      <c r="AB428" s="3" t="str">
        <f t="shared" si="33"/>
        <v>https://pokemondb.net/pokedex/Buneary</v>
      </c>
      <c r="AC428">
        <v>55</v>
      </c>
      <c r="AD428">
        <v>66</v>
      </c>
      <c r="AE428">
        <v>44</v>
      </c>
      <c r="AF428">
        <v>44</v>
      </c>
      <c r="AG428">
        <v>56</v>
      </c>
      <c r="AH428">
        <v>85</v>
      </c>
      <c r="AI428">
        <v>5</v>
      </c>
      <c r="AL428" s="35"/>
      <c r="AO428" s="3" t="str">
        <f t="shared" si="34"/>
        <v>Buneary DB</v>
      </c>
      <c r="BP428">
        <v>621</v>
      </c>
      <c r="BQ428" t="s">
        <v>672</v>
      </c>
    </row>
    <row r="429" spans="26:69" x14ac:dyDescent="0.25">
      <c r="Z429">
        <v>428</v>
      </c>
      <c r="AA429" t="s">
        <v>479</v>
      </c>
      <c r="AB429" s="3" t="str">
        <f t="shared" si="33"/>
        <v>https://pokemondb.net/pokedex/Lopunny</v>
      </c>
      <c r="AC429">
        <v>65</v>
      </c>
      <c r="AD429">
        <v>76</v>
      </c>
      <c r="AE429">
        <v>84</v>
      </c>
      <c r="AF429">
        <v>54</v>
      </c>
      <c r="AG429">
        <v>96</v>
      </c>
      <c r="AH429">
        <v>105</v>
      </c>
      <c r="AI429">
        <v>16</v>
      </c>
      <c r="AL429" s="35"/>
      <c r="AO429" s="3" t="str">
        <f t="shared" si="34"/>
        <v>Lopunny DB</v>
      </c>
      <c r="BP429">
        <v>624</v>
      </c>
      <c r="BQ429" t="s">
        <v>675</v>
      </c>
    </row>
    <row r="430" spans="26:69" x14ac:dyDescent="0.25">
      <c r="Z430">
        <v>429</v>
      </c>
      <c r="AA430" t="s">
        <v>480</v>
      </c>
      <c r="AB430" s="3" t="str">
        <f t="shared" si="33"/>
        <v>https://pokemondb.net/pokedex/Mismagius</v>
      </c>
      <c r="AC430">
        <v>60</v>
      </c>
      <c r="AD430">
        <v>60</v>
      </c>
      <c r="AE430">
        <v>60</v>
      </c>
      <c r="AF430">
        <v>105</v>
      </c>
      <c r="AG430">
        <v>105</v>
      </c>
      <c r="AH430">
        <v>105</v>
      </c>
      <c r="AI430">
        <v>16</v>
      </c>
      <c r="AL430" s="35"/>
      <c r="AO430" s="3" t="str">
        <f t="shared" si="34"/>
        <v>Mismagius DB</v>
      </c>
      <c r="BP430">
        <v>625</v>
      </c>
      <c r="BQ430" t="s">
        <v>676</v>
      </c>
    </row>
    <row r="431" spans="26:69" x14ac:dyDescent="0.25">
      <c r="Z431">
        <v>430</v>
      </c>
      <c r="AA431" t="s">
        <v>481</v>
      </c>
      <c r="AB431" s="3" t="str">
        <f t="shared" si="33"/>
        <v>https://pokemondb.net/pokedex/Honchkrow</v>
      </c>
      <c r="AC431">
        <v>100</v>
      </c>
      <c r="AD431">
        <v>125</v>
      </c>
      <c r="AE431">
        <v>52</v>
      </c>
      <c r="AF431">
        <v>105</v>
      </c>
      <c r="AG431">
        <v>52</v>
      </c>
      <c r="AH431">
        <v>71</v>
      </c>
      <c r="AI431">
        <v>16</v>
      </c>
      <c r="AL431" s="35"/>
      <c r="AO431" s="3" t="str">
        <f t="shared" si="34"/>
        <v>Honchkrow DB</v>
      </c>
      <c r="BP431">
        <v>626</v>
      </c>
      <c r="BQ431" t="s">
        <v>677</v>
      </c>
    </row>
    <row r="432" spans="26:69" x14ac:dyDescent="0.25">
      <c r="Z432">
        <v>431</v>
      </c>
      <c r="AA432" t="s">
        <v>482</v>
      </c>
      <c r="AB432" s="3" t="str">
        <f t="shared" si="33"/>
        <v>https://pokemondb.net/pokedex/Glameow</v>
      </c>
      <c r="AC432">
        <v>49</v>
      </c>
      <c r="AD432">
        <v>55</v>
      </c>
      <c r="AE432">
        <v>42</v>
      </c>
      <c r="AF432">
        <v>42</v>
      </c>
      <c r="AG432">
        <v>37</v>
      </c>
      <c r="AH432">
        <v>85</v>
      </c>
      <c r="AI432">
        <v>3</v>
      </c>
      <c r="AJ432">
        <v>1</v>
      </c>
      <c r="AL432" s="35"/>
      <c r="AO432" s="3" t="str">
        <f t="shared" si="34"/>
        <v>Glameow DB</v>
      </c>
      <c r="BP432">
        <v>627</v>
      </c>
      <c r="BQ432" t="s">
        <v>678</v>
      </c>
    </row>
    <row r="433" spans="26:69" x14ac:dyDescent="0.25">
      <c r="Z433">
        <v>432</v>
      </c>
      <c r="AA433" t="s">
        <v>483</v>
      </c>
      <c r="AB433" s="3" t="str">
        <f t="shared" si="33"/>
        <v>https://pokemondb.net/pokedex/Purugly</v>
      </c>
      <c r="AC433">
        <v>71</v>
      </c>
      <c r="AD433">
        <v>82</v>
      </c>
      <c r="AE433">
        <v>64</v>
      </c>
      <c r="AF433">
        <v>64</v>
      </c>
      <c r="AG433">
        <v>59</v>
      </c>
      <c r="AH433">
        <v>112</v>
      </c>
      <c r="AI433">
        <v>15</v>
      </c>
      <c r="AJ433">
        <v>38</v>
      </c>
      <c r="AL433" s="35"/>
      <c r="AO433" s="3" t="str">
        <f t="shared" si="34"/>
        <v>Purugly DB</v>
      </c>
      <c r="BP433">
        <v>628</v>
      </c>
      <c r="BQ433" t="s">
        <v>679</v>
      </c>
    </row>
    <row r="434" spans="26:69" x14ac:dyDescent="0.25">
      <c r="Z434">
        <v>433</v>
      </c>
      <c r="AA434" t="s">
        <v>484</v>
      </c>
      <c r="AB434" s="3" t="str">
        <f t="shared" si="33"/>
        <v>https://pokemondb.net/pokedex/Chingling</v>
      </c>
      <c r="AC434">
        <v>45</v>
      </c>
      <c r="AD434">
        <v>30</v>
      </c>
      <c r="AE434">
        <v>50</v>
      </c>
      <c r="AF434">
        <v>65</v>
      </c>
      <c r="AG434">
        <v>50</v>
      </c>
      <c r="AH434">
        <v>45</v>
      </c>
      <c r="AI434">
        <v>8</v>
      </c>
      <c r="AJ434">
        <v>1</v>
      </c>
      <c r="AL434" s="35"/>
      <c r="AO434" s="3" t="str">
        <f t="shared" si="34"/>
        <v>Chingling DB</v>
      </c>
      <c r="BP434">
        <v>629</v>
      </c>
      <c r="BQ434" t="s">
        <v>680</v>
      </c>
    </row>
    <row r="435" spans="26:69" x14ac:dyDescent="0.25">
      <c r="Z435">
        <v>434</v>
      </c>
      <c r="AA435" t="s">
        <v>485</v>
      </c>
      <c r="AB435" s="3" t="str">
        <f t="shared" si="33"/>
        <v>https://pokemondb.net/pokedex/Stunky</v>
      </c>
      <c r="AC435">
        <v>63</v>
      </c>
      <c r="AD435">
        <v>63</v>
      </c>
      <c r="AE435">
        <v>47</v>
      </c>
      <c r="AF435">
        <v>41</v>
      </c>
      <c r="AG435">
        <v>41</v>
      </c>
      <c r="AH435">
        <v>74</v>
      </c>
      <c r="AI435">
        <v>5</v>
      </c>
      <c r="AJ435">
        <v>1</v>
      </c>
      <c r="AL435" s="35"/>
      <c r="AO435" s="3" t="str">
        <f t="shared" si="34"/>
        <v>Stunky DB</v>
      </c>
      <c r="BP435">
        <v>630</v>
      </c>
      <c r="BQ435" t="s">
        <v>681</v>
      </c>
    </row>
    <row r="436" spans="26:69" x14ac:dyDescent="0.25">
      <c r="Z436">
        <v>435</v>
      </c>
      <c r="AA436" t="s">
        <v>486</v>
      </c>
      <c r="AB436" s="3" t="str">
        <f t="shared" si="33"/>
        <v>https://pokemondb.net/pokedex/Skuntank</v>
      </c>
      <c r="AC436">
        <v>103</v>
      </c>
      <c r="AD436">
        <v>93</v>
      </c>
      <c r="AE436">
        <v>67</v>
      </c>
      <c r="AF436">
        <v>71</v>
      </c>
      <c r="AG436">
        <v>61</v>
      </c>
      <c r="AH436">
        <v>84</v>
      </c>
      <c r="AI436">
        <v>16</v>
      </c>
      <c r="AJ436">
        <v>34</v>
      </c>
      <c r="AL436" s="35"/>
      <c r="AO436" s="3" t="str">
        <f t="shared" si="34"/>
        <v>Skuntank DB</v>
      </c>
      <c r="BP436">
        <v>631</v>
      </c>
      <c r="BQ436" t="s">
        <v>682</v>
      </c>
    </row>
    <row r="437" spans="26:69" x14ac:dyDescent="0.25">
      <c r="Z437">
        <v>436</v>
      </c>
      <c r="AA437" t="s">
        <v>487</v>
      </c>
      <c r="AB437" s="3" t="str">
        <f t="shared" si="33"/>
        <v>https://pokemondb.net/pokedex/Bronzor</v>
      </c>
      <c r="AC437">
        <v>57</v>
      </c>
      <c r="AD437">
        <v>24</v>
      </c>
      <c r="AE437">
        <v>86</v>
      </c>
      <c r="AF437">
        <v>24</v>
      </c>
      <c r="AG437">
        <v>86</v>
      </c>
      <c r="AH437">
        <v>23</v>
      </c>
      <c r="AI437">
        <v>5</v>
      </c>
      <c r="AJ437">
        <v>1</v>
      </c>
      <c r="AL437" s="35"/>
      <c r="AO437" s="3" t="str">
        <f t="shared" si="34"/>
        <v>Bronzor DB</v>
      </c>
      <c r="BP437">
        <v>632</v>
      </c>
      <c r="BQ437" t="s">
        <v>683</v>
      </c>
    </row>
    <row r="438" spans="26:69" x14ac:dyDescent="0.25">
      <c r="Z438">
        <v>437</v>
      </c>
      <c r="AA438" t="s">
        <v>488</v>
      </c>
      <c r="AB438" s="3" t="str">
        <f t="shared" si="33"/>
        <v>https://pokemondb.net/pokedex/Bronzong</v>
      </c>
      <c r="AC438">
        <v>67</v>
      </c>
      <c r="AD438">
        <v>89</v>
      </c>
      <c r="AE438">
        <v>116</v>
      </c>
      <c r="AF438">
        <v>79</v>
      </c>
      <c r="AG438">
        <v>116</v>
      </c>
      <c r="AH438">
        <v>33</v>
      </c>
      <c r="AI438">
        <v>17</v>
      </c>
      <c r="AJ438">
        <v>33</v>
      </c>
      <c r="AL438" s="35"/>
      <c r="AO438" s="3" t="str">
        <f t="shared" si="34"/>
        <v>Bronzong DB</v>
      </c>
      <c r="BP438">
        <v>633</v>
      </c>
      <c r="BQ438" t="s">
        <v>684</v>
      </c>
    </row>
    <row r="439" spans="26:69" x14ac:dyDescent="0.25">
      <c r="Z439">
        <v>438</v>
      </c>
      <c r="AA439" t="s">
        <v>489</v>
      </c>
      <c r="AB439" s="3" t="str">
        <f t="shared" si="33"/>
        <v>https://pokemondb.net/pokedex/Bonsly</v>
      </c>
      <c r="AC439">
        <v>50</v>
      </c>
      <c r="AD439">
        <v>80</v>
      </c>
      <c r="AE439">
        <v>95</v>
      </c>
      <c r="AF439">
        <v>10</v>
      </c>
      <c r="AG439">
        <v>45</v>
      </c>
      <c r="AH439">
        <v>10</v>
      </c>
      <c r="AI439">
        <v>8</v>
      </c>
      <c r="AJ439">
        <v>1</v>
      </c>
      <c r="AL439" s="35"/>
      <c r="AO439" s="3" t="str">
        <f t="shared" si="34"/>
        <v>Bonsly DB</v>
      </c>
      <c r="BP439">
        <v>634</v>
      </c>
      <c r="BQ439" t="s">
        <v>685</v>
      </c>
    </row>
    <row r="440" spans="26:69" x14ac:dyDescent="0.25">
      <c r="Z440">
        <v>439</v>
      </c>
      <c r="AA440" t="s">
        <v>490</v>
      </c>
      <c r="AB440" s="3" t="str">
        <f t="shared" si="33"/>
        <v>https://pokemondb.net/pokedex/Mime Jr.</v>
      </c>
      <c r="AC440">
        <v>20</v>
      </c>
      <c r="AD440">
        <v>25</v>
      </c>
      <c r="AE440">
        <v>45</v>
      </c>
      <c r="AF440">
        <v>70</v>
      </c>
      <c r="AG440">
        <v>90</v>
      </c>
      <c r="AH440">
        <v>60</v>
      </c>
      <c r="AI440">
        <v>8</v>
      </c>
      <c r="AJ440">
        <v>1</v>
      </c>
      <c r="AL440" s="35"/>
      <c r="AO440" s="3" t="str">
        <f t="shared" si="34"/>
        <v>Mime Jr. DB</v>
      </c>
      <c r="BP440">
        <v>635</v>
      </c>
      <c r="BQ440" t="s">
        <v>686</v>
      </c>
    </row>
    <row r="441" spans="26:69" x14ac:dyDescent="0.25">
      <c r="Z441">
        <v>440</v>
      </c>
      <c r="AA441" t="s">
        <v>491</v>
      </c>
      <c r="AB441" s="3" t="str">
        <f t="shared" si="33"/>
        <v>https://pokemondb.net/pokedex/Happiny</v>
      </c>
      <c r="AC441">
        <v>100</v>
      </c>
      <c r="AD441">
        <v>5</v>
      </c>
      <c r="AE441">
        <v>5</v>
      </c>
      <c r="AF441">
        <v>15</v>
      </c>
      <c r="AG441">
        <v>65</v>
      </c>
      <c r="AH441">
        <v>30</v>
      </c>
      <c r="AI441">
        <v>8</v>
      </c>
      <c r="AJ441">
        <v>1</v>
      </c>
      <c r="AL441" s="35"/>
      <c r="AO441" s="3" t="str">
        <f t="shared" si="34"/>
        <v>Happiny DB</v>
      </c>
      <c r="BP441">
        <v>636</v>
      </c>
      <c r="BQ441" t="s">
        <v>687</v>
      </c>
    </row>
    <row r="442" spans="26:69" x14ac:dyDescent="0.25">
      <c r="Z442">
        <v>441</v>
      </c>
      <c r="AA442" t="s">
        <v>492</v>
      </c>
      <c r="AB442" s="3" t="str">
        <f t="shared" si="33"/>
        <v>https://pokemondb.net/pokedex/Chatot</v>
      </c>
      <c r="AC442">
        <v>76</v>
      </c>
      <c r="AD442">
        <v>65</v>
      </c>
      <c r="AE442">
        <v>45</v>
      </c>
      <c r="AF442">
        <v>92</v>
      </c>
      <c r="AG442">
        <v>42</v>
      </c>
      <c r="AH442">
        <v>91</v>
      </c>
      <c r="AI442">
        <v>9</v>
      </c>
      <c r="AJ442">
        <v>1</v>
      </c>
      <c r="AL442" s="35"/>
      <c r="AO442" s="3" t="str">
        <f t="shared" si="34"/>
        <v>Chatot DB</v>
      </c>
      <c r="BP442">
        <v>637</v>
      </c>
      <c r="BQ442" t="s">
        <v>688</v>
      </c>
    </row>
    <row r="443" spans="26:69" x14ac:dyDescent="0.25">
      <c r="Z443">
        <v>442</v>
      </c>
      <c r="AA443" t="s">
        <v>493</v>
      </c>
      <c r="AB443" s="3" t="str">
        <f t="shared" si="33"/>
        <v>https://pokemondb.net/pokedex/Spiritomb</v>
      </c>
      <c r="AC443">
        <v>50</v>
      </c>
      <c r="AD443">
        <v>92</v>
      </c>
      <c r="AE443">
        <v>108</v>
      </c>
      <c r="AF443">
        <v>92</v>
      </c>
      <c r="AG443">
        <v>108</v>
      </c>
      <c r="AH443">
        <v>35</v>
      </c>
      <c r="AI443">
        <v>31</v>
      </c>
      <c r="AJ443">
        <v>1</v>
      </c>
      <c r="AL443" s="35"/>
      <c r="AO443" s="3" t="str">
        <f t="shared" si="34"/>
        <v>Spiritomb DB</v>
      </c>
      <c r="BP443">
        <v>659</v>
      </c>
      <c r="BQ443" t="s">
        <v>710</v>
      </c>
    </row>
    <row r="444" spans="26:69" x14ac:dyDescent="0.25">
      <c r="Z444">
        <v>443</v>
      </c>
      <c r="AA444" t="s">
        <v>494</v>
      </c>
      <c r="AB444" s="3" t="str">
        <f t="shared" si="33"/>
        <v>https://pokemondb.net/pokedex/Gible</v>
      </c>
      <c r="AC444">
        <v>58</v>
      </c>
      <c r="AD444">
        <v>70</v>
      </c>
      <c r="AE444">
        <v>45</v>
      </c>
      <c r="AF444">
        <v>40</v>
      </c>
      <c r="AG444">
        <v>45</v>
      </c>
      <c r="AH444">
        <v>42</v>
      </c>
      <c r="AI444">
        <v>7</v>
      </c>
      <c r="AJ444">
        <v>1</v>
      </c>
      <c r="AL444" s="35"/>
      <c r="AO444" s="3" t="str">
        <f t="shared" si="34"/>
        <v>Gible DB</v>
      </c>
      <c r="BP444">
        <v>660</v>
      </c>
      <c r="BQ444" t="s">
        <v>711</v>
      </c>
    </row>
    <row r="445" spans="26:69" x14ac:dyDescent="0.25">
      <c r="Z445">
        <v>444</v>
      </c>
      <c r="AA445" t="s">
        <v>495</v>
      </c>
      <c r="AB445" s="3" t="str">
        <f t="shared" si="33"/>
        <v>https://pokemondb.net/pokedex/Gabite</v>
      </c>
      <c r="AC445">
        <v>68</v>
      </c>
      <c r="AD445">
        <v>90</v>
      </c>
      <c r="AE445">
        <v>65</v>
      </c>
      <c r="AF445">
        <v>50</v>
      </c>
      <c r="AG445">
        <v>55</v>
      </c>
      <c r="AH445">
        <v>82</v>
      </c>
      <c r="AI445">
        <v>16</v>
      </c>
      <c r="AJ445">
        <v>24</v>
      </c>
      <c r="AL445" s="35"/>
      <c r="AO445" s="3" t="str">
        <f t="shared" si="34"/>
        <v>Gabite DB</v>
      </c>
      <c r="BP445">
        <v>661</v>
      </c>
      <c r="BQ445" t="s">
        <v>712</v>
      </c>
    </row>
    <row r="446" spans="26:69" x14ac:dyDescent="0.25">
      <c r="Z446">
        <v>445</v>
      </c>
      <c r="AA446" t="s">
        <v>496</v>
      </c>
      <c r="AB446" s="3" t="str">
        <f t="shared" si="33"/>
        <v>https://pokemondb.net/pokedex/Garchomp</v>
      </c>
      <c r="AC446">
        <v>108</v>
      </c>
      <c r="AD446">
        <v>130</v>
      </c>
      <c r="AE446">
        <v>95</v>
      </c>
      <c r="AF446">
        <v>80</v>
      </c>
      <c r="AG446">
        <v>85</v>
      </c>
      <c r="AH446">
        <v>102</v>
      </c>
      <c r="AI446">
        <v>32</v>
      </c>
      <c r="AJ446">
        <v>48</v>
      </c>
      <c r="AL446" s="35"/>
      <c r="AO446" s="3" t="str">
        <f t="shared" si="34"/>
        <v>Garchomp DB</v>
      </c>
      <c r="BP446">
        <v>662</v>
      </c>
      <c r="BQ446" t="s">
        <v>713</v>
      </c>
    </row>
    <row r="447" spans="26:69" x14ac:dyDescent="0.25">
      <c r="Z447">
        <v>446</v>
      </c>
      <c r="AA447" t="s">
        <v>497</v>
      </c>
      <c r="AB447" s="3" t="str">
        <f t="shared" si="33"/>
        <v>https://pokemondb.net/pokedex/Munchlax</v>
      </c>
      <c r="AC447">
        <v>135</v>
      </c>
      <c r="AD447">
        <v>85</v>
      </c>
      <c r="AE447">
        <v>40</v>
      </c>
      <c r="AF447">
        <v>40</v>
      </c>
      <c r="AG447">
        <v>85</v>
      </c>
      <c r="AH447">
        <v>5</v>
      </c>
      <c r="AI447">
        <v>7</v>
      </c>
      <c r="AJ447">
        <v>1</v>
      </c>
      <c r="AL447" s="35"/>
      <c r="AO447" s="3" t="str">
        <f t="shared" si="34"/>
        <v>Munchlax DB</v>
      </c>
      <c r="BP447">
        <v>663</v>
      </c>
      <c r="BQ447" t="s">
        <v>714</v>
      </c>
    </row>
    <row r="448" spans="26:69" x14ac:dyDescent="0.25">
      <c r="Z448">
        <v>447</v>
      </c>
      <c r="AA448" t="s">
        <v>498</v>
      </c>
      <c r="AB448" s="3" t="str">
        <f t="shared" si="33"/>
        <v>https://pokemondb.net/pokedex/Riolu</v>
      </c>
      <c r="AC448">
        <v>40</v>
      </c>
      <c r="AD448">
        <v>70</v>
      </c>
      <c r="AE448">
        <v>40</v>
      </c>
      <c r="AF448">
        <v>35</v>
      </c>
      <c r="AG448">
        <v>40</v>
      </c>
      <c r="AH448">
        <v>60</v>
      </c>
      <c r="AI448">
        <v>5</v>
      </c>
      <c r="AJ448">
        <v>1</v>
      </c>
      <c r="AK448" s="35" t="s">
        <v>1419</v>
      </c>
      <c r="AL448" s="35"/>
      <c r="AO448" s="3" t="str">
        <f t="shared" si="34"/>
        <v>Riolu DB</v>
      </c>
      <c r="BP448">
        <v>664</v>
      </c>
      <c r="BQ448" t="s">
        <v>715</v>
      </c>
    </row>
    <row r="449" spans="26:69" x14ac:dyDescent="0.25">
      <c r="Z449">
        <v>448</v>
      </c>
      <c r="AA449" t="s">
        <v>499</v>
      </c>
      <c r="AB449" s="3" t="str">
        <f t="shared" si="33"/>
        <v>https://pokemondb.net/pokedex/Lucario</v>
      </c>
      <c r="AC449">
        <v>70</v>
      </c>
      <c r="AD449">
        <v>110</v>
      </c>
      <c r="AE449">
        <v>70</v>
      </c>
      <c r="AF449">
        <v>115</v>
      </c>
      <c r="AG449">
        <v>70</v>
      </c>
      <c r="AH449">
        <v>90</v>
      </c>
      <c r="AI449">
        <v>24</v>
      </c>
      <c r="AL449" s="35"/>
      <c r="AO449" s="3" t="str">
        <f t="shared" si="34"/>
        <v>Lucario DB</v>
      </c>
      <c r="BP449">
        <v>665</v>
      </c>
      <c r="BQ449" t="s">
        <v>716</v>
      </c>
    </row>
    <row r="450" spans="26:69" x14ac:dyDescent="0.25">
      <c r="Z450">
        <v>449</v>
      </c>
      <c r="AA450" t="s">
        <v>500</v>
      </c>
      <c r="AB450" s="3" t="str">
        <f t="shared" ref="AB450:AB513" si="35">CONCATENATE($P$4,AA450)</f>
        <v>https://pokemondb.net/pokedex/Hippopotas</v>
      </c>
      <c r="AC450">
        <v>68</v>
      </c>
      <c r="AD450">
        <v>72</v>
      </c>
      <c r="AE450">
        <v>78</v>
      </c>
      <c r="AF450">
        <v>38</v>
      </c>
      <c r="AG450">
        <v>42</v>
      </c>
      <c r="AH450">
        <v>32</v>
      </c>
      <c r="AI450">
        <v>6</v>
      </c>
      <c r="AJ450">
        <v>1</v>
      </c>
      <c r="AK450" s="35" t="s">
        <v>1459</v>
      </c>
      <c r="AL450" s="35"/>
      <c r="AO450" s="3" t="str">
        <f t="shared" si="34"/>
        <v>Hippopotas DB</v>
      </c>
      <c r="BP450">
        <v>666</v>
      </c>
      <c r="BQ450" t="s">
        <v>717</v>
      </c>
    </row>
    <row r="451" spans="26:69" x14ac:dyDescent="0.25">
      <c r="Z451">
        <v>450</v>
      </c>
      <c r="AA451" t="s">
        <v>501</v>
      </c>
      <c r="AB451" s="3" t="str">
        <f t="shared" si="35"/>
        <v>https://pokemondb.net/pokedex/Hippowdon</v>
      </c>
      <c r="AC451">
        <v>108</v>
      </c>
      <c r="AD451">
        <v>112</v>
      </c>
      <c r="AE451">
        <v>118</v>
      </c>
      <c r="AF451">
        <v>68</v>
      </c>
      <c r="AG451">
        <v>72</v>
      </c>
      <c r="AH451">
        <v>47</v>
      </c>
      <c r="AI451">
        <v>16</v>
      </c>
      <c r="AJ451">
        <v>34</v>
      </c>
      <c r="AL451" s="35"/>
      <c r="AO451" s="3" t="str">
        <f t="shared" ref="AO451:AO514" si="36">HYPERLINK(AB451,AA451&amp;" DB")</f>
        <v>Hippowdon DB</v>
      </c>
      <c r="BP451">
        <v>672</v>
      </c>
      <c r="BQ451" t="s">
        <v>723</v>
      </c>
    </row>
    <row r="452" spans="26:69" x14ac:dyDescent="0.25">
      <c r="Z452">
        <v>451</v>
      </c>
      <c r="AA452" t="s">
        <v>502</v>
      </c>
      <c r="AB452" s="3" t="str">
        <f t="shared" si="35"/>
        <v>https://pokemondb.net/pokedex/Skorupi</v>
      </c>
      <c r="AC452">
        <v>40</v>
      </c>
      <c r="AD452">
        <v>50</v>
      </c>
      <c r="AE452">
        <v>90</v>
      </c>
      <c r="AF452">
        <v>30</v>
      </c>
      <c r="AG452">
        <v>55</v>
      </c>
      <c r="AH452">
        <v>65</v>
      </c>
      <c r="AI452">
        <v>7</v>
      </c>
      <c r="AJ452">
        <v>1</v>
      </c>
      <c r="AL452" s="35"/>
      <c r="AO452" s="3" t="str">
        <f t="shared" si="36"/>
        <v>Skorupi DB</v>
      </c>
      <c r="BP452">
        <v>673</v>
      </c>
      <c r="BQ452" t="s">
        <v>724</v>
      </c>
    </row>
    <row r="453" spans="26:69" x14ac:dyDescent="0.25">
      <c r="Z453">
        <v>452</v>
      </c>
      <c r="AA453" t="s">
        <v>503</v>
      </c>
      <c r="AB453" s="3" t="str">
        <f t="shared" si="35"/>
        <v>https://pokemondb.net/pokedex/Drapion</v>
      </c>
      <c r="AC453">
        <v>70</v>
      </c>
      <c r="AD453">
        <v>90</v>
      </c>
      <c r="AE453">
        <v>110</v>
      </c>
      <c r="AF453">
        <v>60</v>
      </c>
      <c r="AG453">
        <v>75</v>
      </c>
      <c r="AH453">
        <v>95</v>
      </c>
      <c r="AI453">
        <v>24</v>
      </c>
      <c r="AJ453">
        <v>40</v>
      </c>
      <c r="AL453" s="35"/>
      <c r="AO453" s="3" t="str">
        <f t="shared" si="36"/>
        <v>Drapion DB</v>
      </c>
      <c r="BP453">
        <v>674</v>
      </c>
      <c r="BQ453" t="s">
        <v>725</v>
      </c>
    </row>
    <row r="454" spans="26:69" x14ac:dyDescent="0.25">
      <c r="Z454">
        <v>453</v>
      </c>
      <c r="AA454" t="s">
        <v>504</v>
      </c>
      <c r="AB454" s="3" t="str">
        <f t="shared" si="35"/>
        <v>https://pokemondb.net/pokedex/Croagunk</v>
      </c>
      <c r="AC454">
        <v>48</v>
      </c>
      <c r="AD454">
        <v>61</v>
      </c>
      <c r="AE454">
        <v>40</v>
      </c>
      <c r="AF454">
        <v>61</v>
      </c>
      <c r="AG454">
        <v>40</v>
      </c>
      <c r="AH454">
        <v>50</v>
      </c>
      <c r="AI454">
        <v>5</v>
      </c>
      <c r="AJ454">
        <v>1</v>
      </c>
      <c r="AK454" s="35" t="s">
        <v>1439</v>
      </c>
      <c r="AL454" s="35"/>
      <c r="AO454" s="3" t="str">
        <f t="shared" si="36"/>
        <v>Croagunk DB</v>
      </c>
      <c r="BP454">
        <v>675</v>
      </c>
      <c r="BQ454" t="s">
        <v>726</v>
      </c>
    </row>
    <row r="455" spans="26:69" x14ac:dyDescent="0.25">
      <c r="Z455">
        <v>454</v>
      </c>
      <c r="AA455" t="s">
        <v>505</v>
      </c>
      <c r="AB455" s="3" t="str">
        <f t="shared" si="35"/>
        <v>https://pokemondb.net/pokedex/Toxicroak</v>
      </c>
      <c r="AC455">
        <v>83</v>
      </c>
      <c r="AD455">
        <v>106</v>
      </c>
      <c r="AE455">
        <v>65</v>
      </c>
      <c r="AF455">
        <v>86</v>
      </c>
      <c r="AG455">
        <v>65</v>
      </c>
      <c r="AH455">
        <v>85</v>
      </c>
      <c r="AI455">
        <v>16</v>
      </c>
      <c r="AJ455">
        <v>37</v>
      </c>
      <c r="AL455" s="35"/>
      <c r="AO455" s="3" t="str">
        <f t="shared" si="36"/>
        <v>Toxicroak DB</v>
      </c>
      <c r="BP455">
        <v>676</v>
      </c>
      <c r="BQ455" t="s">
        <v>727</v>
      </c>
    </row>
    <row r="456" spans="26:69" x14ac:dyDescent="0.25">
      <c r="Z456">
        <v>455</v>
      </c>
      <c r="AA456" t="s">
        <v>506</v>
      </c>
      <c r="AB456" s="3" t="str">
        <f t="shared" si="35"/>
        <v>https://pokemondb.net/pokedex/Carnivine</v>
      </c>
      <c r="AC456">
        <v>74</v>
      </c>
      <c r="AD456">
        <v>100</v>
      </c>
      <c r="AE456">
        <v>72</v>
      </c>
      <c r="AF456">
        <v>90</v>
      </c>
      <c r="AG456">
        <v>72</v>
      </c>
      <c r="AH456">
        <v>46</v>
      </c>
      <c r="AI456">
        <v>14</v>
      </c>
      <c r="AJ456">
        <v>1</v>
      </c>
      <c r="AL456" s="35"/>
      <c r="AO456" s="3" t="str">
        <f t="shared" si="36"/>
        <v>Carnivine DB</v>
      </c>
      <c r="BP456">
        <v>677</v>
      </c>
      <c r="BQ456" t="s">
        <v>728</v>
      </c>
    </row>
    <row r="457" spans="26:69" x14ac:dyDescent="0.25">
      <c r="Z457">
        <v>456</v>
      </c>
      <c r="AA457" t="s">
        <v>507</v>
      </c>
      <c r="AB457" s="3" t="str">
        <f t="shared" si="35"/>
        <v>https://pokemondb.net/pokedex/Finneon</v>
      </c>
      <c r="AC457">
        <v>49</v>
      </c>
      <c r="AD457">
        <v>49</v>
      </c>
      <c r="AE457">
        <v>56</v>
      </c>
      <c r="AF457">
        <v>49</v>
      </c>
      <c r="AG457">
        <v>61</v>
      </c>
      <c r="AH457">
        <v>66</v>
      </c>
      <c r="AI457">
        <v>5</v>
      </c>
      <c r="AJ457">
        <v>1</v>
      </c>
      <c r="AL457" s="35"/>
      <c r="AO457" s="3" t="str">
        <f t="shared" si="36"/>
        <v>Finneon DB</v>
      </c>
      <c r="BP457">
        <v>678</v>
      </c>
      <c r="BQ457" t="s">
        <v>729</v>
      </c>
    </row>
    <row r="458" spans="26:69" x14ac:dyDescent="0.25">
      <c r="Z458">
        <v>457</v>
      </c>
      <c r="AA458" t="s">
        <v>508</v>
      </c>
      <c r="AB458" s="3" t="str">
        <f t="shared" si="35"/>
        <v>https://pokemondb.net/pokedex/Lumineon</v>
      </c>
      <c r="AC458">
        <v>69</v>
      </c>
      <c r="AD458">
        <v>69</v>
      </c>
      <c r="AE458">
        <v>76</v>
      </c>
      <c r="AF458">
        <v>69</v>
      </c>
      <c r="AG458">
        <v>86</v>
      </c>
      <c r="AH458">
        <v>91</v>
      </c>
      <c r="AI458">
        <v>11</v>
      </c>
      <c r="AJ458">
        <v>31</v>
      </c>
      <c r="AL458" s="35"/>
      <c r="AO458" s="3" t="str">
        <f t="shared" si="36"/>
        <v>Lumineon DB</v>
      </c>
      <c r="BP458">
        <v>679</v>
      </c>
      <c r="BQ458" t="s">
        <v>730</v>
      </c>
    </row>
    <row r="459" spans="26:69" x14ac:dyDescent="0.25">
      <c r="Z459">
        <v>458</v>
      </c>
      <c r="AA459" t="s">
        <v>509</v>
      </c>
      <c r="AB459" s="3" t="str">
        <f t="shared" si="35"/>
        <v>https://pokemondb.net/pokedex/Mantyke</v>
      </c>
      <c r="AC459">
        <v>45</v>
      </c>
      <c r="AD459">
        <v>20</v>
      </c>
      <c r="AE459">
        <v>50</v>
      </c>
      <c r="AF459">
        <v>60</v>
      </c>
      <c r="AG459">
        <v>120</v>
      </c>
      <c r="AH459">
        <v>50</v>
      </c>
      <c r="AI459">
        <v>8</v>
      </c>
      <c r="AJ459">
        <v>1</v>
      </c>
      <c r="AL459" s="35"/>
      <c r="AO459" s="3" t="str">
        <f t="shared" si="36"/>
        <v>Mantyke DB</v>
      </c>
      <c r="BP459">
        <v>680</v>
      </c>
      <c r="BQ459" t="s">
        <v>731</v>
      </c>
    </row>
    <row r="460" spans="26:69" x14ac:dyDescent="0.25">
      <c r="Z460">
        <v>459</v>
      </c>
      <c r="AA460" t="s">
        <v>510</v>
      </c>
      <c r="AB460" s="3" t="str">
        <f t="shared" si="35"/>
        <v>https://pokemondb.net/pokedex/Snover</v>
      </c>
      <c r="AC460">
        <v>60</v>
      </c>
      <c r="AD460">
        <v>62</v>
      </c>
      <c r="AE460">
        <v>50</v>
      </c>
      <c r="AF460">
        <v>62</v>
      </c>
      <c r="AG460">
        <v>60</v>
      </c>
      <c r="AH460">
        <v>40</v>
      </c>
      <c r="AI460">
        <v>7</v>
      </c>
      <c r="AJ460">
        <v>1</v>
      </c>
      <c r="AL460" s="35"/>
      <c r="AO460" s="3" t="str">
        <f t="shared" si="36"/>
        <v>Snover DB</v>
      </c>
      <c r="BP460">
        <v>681</v>
      </c>
      <c r="BQ460" t="s">
        <v>732</v>
      </c>
    </row>
    <row r="461" spans="26:69" x14ac:dyDescent="0.25">
      <c r="Z461">
        <v>460</v>
      </c>
      <c r="AA461" t="s">
        <v>511</v>
      </c>
      <c r="AB461" s="3" t="str">
        <f t="shared" si="35"/>
        <v>https://pokemondb.net/pokedex/Abomasnow</v>
      </c>
      <c r="AC461">
        <v>90</v>
      </c>
      <c r="AD461">
        <v>92</v>
      </c>
      <c r="AE461">
        <v>75</v>
      </c>
      <c r="AF461">
        <v>92</v>
      </c>
      <c r="AG461">
        <v>85</v>
      </c>
      <c r="AH461">
        <v>60</v>
      </c>
      <c r="AI461">
        <v>18</v>
      </c>
      <c r="AJ461">
        <v>40</v>
      </c>
      <c r="AL461" s="35"/>
      <c r="AO461" s="3" t="str">
        <f t="shared" si="36"/>
        <v>Abomasnow DB</v>
      </c>
      <c r="BP461">
        <v>682</v>
      </c>
      <c r="BQ461" t="s">
        <v>733</v>
      </c>
    </row>
    <row r="462" spans="26:69" x14ac:dyDescent="0.25">
      <c r="Z462">
        <v>461</v>
      </c>
      <c r="AA462" t="s">
        <v>512</v>
      </c>
      <c r="AB462" s="3" t="str">
        <f t="shared" si="35"/>
        <v>https://pokemondb.net/pokedex/Weavile</v>
      </c>
      <c r="AC462">
        <v>70</v>
      </c>
      <c r="AD462">
        <v>120</v>
      </c>
      <c r="AE462">
        <v>65</v>
      </c>
      <c r="AF462">
        <v>45</v>
      </c>
      <c r="AG462">
        <v>85</v>
      </c>
      <c r="AH462">
        <v>125</v>
      </c>
      <c r="AI462">
        <v>23</v>
      </c>
      <c r="AL462" s="35"/>
      <c r="AO462" s="3" t="str">
        <f t="shared" si="36"/>
        <v>Weavile DB</v>
      </c>
      <c r="BP462">
        <v>683</v>
      </c>
      <c r="BQ462" t="s">
        <v>734</v>
      </c>
    </row>
    <row r="463" spans="26:69" x14ac:dyDescent="0.25">
      <c r="Z463">
        <v>462</v>
      </c>
      <c r="AA463" t="s">
        <v>513</v>
      </c>
      <c r="AB463" s="3" t="str">
        <f t="shared" si="35"/>
        <v>https://pokemondb.net/pokedex/Magnezone</v>
      </c>
      <c r="AC463">
        <v>70</v>
      </c>
      <c r="AD463">
        <v>70</v>
      </c>
      <c r="AE463">
        <v>115</v>
      </c>
      <c r="AF463">
        <v>130</v>
      </c>
      <c r="AG463">
        <v>90</v>
      </c>
      <c r="AH463">
        <v>60</v>
      </c>
      <c r="AI463">
        <v>19</v>
      </c>
      <c r="AL463" s="35"/>
      <c r="AO463" s="3" t="str">
        <f t="shared" si="36"/>
        <v>Magnezone DB</v>
      </c>
      <c r="BP463">
        <v>684</v>
      </c>
      <c r="BQ463" t="s">
        <v>735</v>
      </c>
    </row>
    <row r="464" spans="26:69" x14ac:dyDescent="0.25">
      <c r="Z464">
        <v>463</v>
      </c>
      <c r="AA464" t="s">
        <v>514</v>
      </c>
      <c r="AB464" s="3" t="str">
        <f t="shared" si="35"/>
        <v>https://pokemondb.net/pokedex/Lickilicky</v>
      </c>
      <c r="AC464">
        <v>110</v>
      </c>
      <c r="AD464">
        <v>85</v>
      </c>
      <c r="AE464">
        <v>95</v>
      </c>
      <c r="AF464">
        <v>80</v>
      </c>
      <c r="AG464">
        <v>95</v>
      </c>
      <c r="AH464">
        <v>50</v>
      </c>
      <c r="AI464">
        <v>23</v>
      </c>
      <c r="AL464" s="35"/>
      <c r="AO464" s="3" t="str">
        <f t="shared" si="36"/>
        <v>Lickilicky DB</v>
      </c>
      <c r="BP464">
        <v>685</v>
      </c>
      <c r="BQ464" t="s">
        <v>736</v>
      </c>
    </row>
    <row r="465" spans="26:69" x14ac:dyDescent="0.25">
      <c r="Z465">
        <v>464</v>
      </c>
      <c r="AA465" t="s">
        <v>515</v>
      </c>
      <c r="AB465" s="3" t="str">
        <f t="shared" si="35"/>
        <v>https://pokemondb.net/pokedex/Rhyperior</v>
      </c>
      <c r="AC465">
        <v>115</v>
      </c>
      <c r="AD465">
        <v>140</v>
      </c>
      <c r="AE465">
        <v>130</v>
      </c>
      <c r="AF465">
        <v>55</v>
      </c>
      <c r="AG465">
        <v>55</v>
      </c>
      <c r="AH465">
        <v>40</v>
      </c>
      <c r="AI465">
        <v>28</v>
      </c>
      <c r="AL465" s="35"/>
      <c r="AO465" s="3" t="str">
        <f t="shared" si="36"/>
        <v>Rhyperior DB</v>
      </c>
      <c r="BP465">
        <v>686</v>
      </c>
      <c r="BQ465" t="s">
        <v>737</v>
      </c>
    </row>
    <row r="466" spans="26:69" x14ac:dyDescent="0.25">
      <c r="Z466">
        <v>465</v>
      </c>
      <c r="AA466" t="s">
        <v>516</v>
      </c>
      <c r="AB466" s="3" t="str">
        <f t="shared" si="35"/>
        <v>https://pokemondb.net/pokedex/Tangrowth</v>
      </c>
      <c r="AC466">
        <v>100</v>
      </c>
      <c r="AD466">
        <v>100</v>
      </c>
      <c r="AE466">
        <v>125</v>
      </c>
      <c r="AF466">
        <v>110</v>
      </c>
      <c r="AG466">
        <v>50</v>
      </c>
      <c r="AH466">
        <v>50</v>
      </c>
      <c r="AI466">
        <v>18</v>
      </c>
      <c r="AL466" s="35"/>
      <c r="AO466" s="3" t="str">
        <f t="shared" si="36"/>
        <v>Tangrowth DB</v>
      </c>
      <c r="BP466">
        <v>687</v>
      </c>
      <c r="BQ466" t="s">
        <v>738</v>
      </c>
    </row>
    <row r="467" spans="26:69" x14ac:dyDescent="0.25">
      <c r="Z467">
        <v>466</v>
      </c>
      <c r="AA467" t="s">
        <v>517</v>
      </c>
      <c r="AB467" s="3" t="str">
        <f t="shared" si="35"/>
        <v>https://pokemondb.net/pokedex/Electivire</v>
      </c>
      <c r="AC467">
        <v>75</v>
      </c>
      <c r="AD467">
        <v>123</v>
      </c>
      <c r="AE467">
        <v>67</v>
      </c>
      <c r="AF467">
        <v>95</v>
      </c>
      <c r="AG467">
        <v>85</v>
      </c>
      <c r="AH467">
        <v>95</v>
      </c>
      <c r="AI467">
        <v>32</v>
      </c>
      <c r="AL467" s="35"/>
      <c r="AO467" s="3" t="str">
        <f t="shared" si="36"/>
        <v>Electivire DB</v>
      </c>
      <c r="BP467">
        <v>688</v>
      </c>
      <c r="BQ467" t="s">
        <v>739</v>
      </c>
    </row>
    <row r="468" spans="26:69" x14ac:dyDescent="0.25">
      <c r="Z468">
        <v>467</v>
      </c>
      <c r="AA468" t="s">
        <v>518</v>
      </c>
      <c r="AB468" s="3" t="str">
        <f t="shared" si="35"/>
        <v>https://pokemondb.net/pokedex/Magmortar</v>
      </c>
      <c r="AC468">
        <v>75</v>
      </c>
      <c r="AD468">
        <v>95</v>
      </c>
      <c r="AE468">
        <v>67</v>
      </c>
      <c r="AF468">
        <v>125</v>
      </c>
      <c r="AG468">
        <v>95</v>
      </c>
      <c r="AH468">
        <v>83</v>
      </c>
      <c r="AI468">
        <v>32</v>
      </c>
      <c r="AL468" s="35"/>
      <c r="AO468" s="3" t="str">
        <f t="shared" si="36"/>
        <v>Magmortar DB</v>
      </c>
      <c r="BP468">
        <v>689</v>
      </c>
      <c r="BQ468" t="s">
        <v>740</v>
      </c>
    </row>
    <row r="469" spans="26:69" x14ac:dyDescent="0.25">
      <c r="Z469">
        <v>468</v>
      </c>
      <c r="AA469" t="s">
        <v>519</v>
      </c>
      <c r="AB469" s="3" t="str">
        <f t="shared" si="35"/>
        <v>https://pokemondb.net/pokedex/Togekiss</v>
      </c>
      <c r="AC469">
        <v>85</v>
      </c>
      <c r="AD469">
        <v>50</v>
      </c>
      <c r="AE469">
        <v>95</v>
      </c>
      <c r="AF469">
        <v>120</v>
      </c>
      <c r="AG469">
        <v>115</v>
      </c>
      <c r="AH469">
        <v>80</v>
      </c>
      <c r="AI469">
        <v>30</v>
      </c>
      <c r="AL469" s="35"/>
      <c r="AO469" s="3" t="str">
        <f t="shared" si="36"/>
        <v>Togekiss DB</v>
      </c>
      <c r="BP469">
        <v>690</v>
      </c>
      <c r="BQ469" t="s">
        <v>741</v>
      </c>
    </row>
    <row r="470" spans="26:69" x14ac:dyDescent="0.25">
      <c r="Z470">
        <v>469</v>
      </c>
      <c r="AA470" t="s">
        <v>520</v>
      </c>
      <c r="AB470" s="3" t="str">
        <f t="shared" si="35"/>
        <v>https://pokemondb.net/pokedex/Yanmega</v>
      </c>
      <c r="AC470">
        <v>86</v>
      </c>
      <c r="AD470">
        <v>76</v>
      </c>
      <c r="AE470">
        <v>86</v>
      </c>
      <c r="AF470">
        <v>116</v>
      </c>
      <c r="AG470">
        <v>56</v>
      </c>
      <c r="AH470">
        <v>95</v>
      </c>
      <c r="AI470">
        <v>24</v>
      </c>
      <c r="AL470" s="35"/>
      <c r="AO470" s="3" t="str">
        <f t="shared" si="36"/>
        <v>Yanmega DB</v>
      </c>
      <c r="BP470">
        <v>691</v>
      </c>
      <c r="BQ470" t="s">
        <v>742</v>
      </c>
    </row>
    <row r="471" spans="26:69" x14ac:dyDescent="0.25">
      <c r="Z471">
        <v>470</v>
      </c>
      <c r="AA471" t="s">
        <v>521</v>
      </c>
      <c r="AB471" s="3" t="str">
        <f t="shared" si="35"/>
        <v>https://pokemondb.net/pokedex/Leafeon</v>
      </c>
      <c r="AC471">
        <v>65</v>
      </c>
      <c r="AD471">
        <v>110</v>
      </c>
      <c r="AE471">
        <v>130</v>
      </c>
      <c r="AF471">
        <v>60</v>
      </c>
      <c r="AG471">
        <v>65</v>
      </c>
      <c r="AH471">
        <v>95</v>
      </c>
      <c r="AI471">
        <v>13</v>
      </c>
      <c r="AL471" s="35"/>
      <c r="AO471" s="3" t="str">
        <f t="shared" si="36"/>
        <v>Leafeon DB</v>
      </c>
      <c r="BP471">
        <v>692</v>
      </c>
      <c r="BQ471" t="s">
        <v>743</v>
      </c>
    </row>
    <row r="472" spans="26:69" x14ac:dyDescent="0.25">
      <c r="Z472">
        <v>471</v>
      </c>
      <c r="AA472" t="s">
        <v>522</v>
      </c>
      <c r="AB472" s="3" t="str">
        <f t="shared" si="35"/>
        <v>https://pokemondb.net/pokedex/Glaceon</v>
      </c>
      <c r="AC472">
        <v>65</v>
      </c>
      <c r="AD472">
        <v>60</v>
      </c>
      <c r="AE472">
        <v>110</v>
      </c>
      <c r="AF472">
        <v>130</v>
      </c>
      <c r="AG472">
        <v>95</v>
      </c>
      <c r="AH472">
        <v>65</v>
      </c>
      <c r="AI472">
        <v>13</v>
      </c>
      <c r="AL472" s="35"/>
      <c r="AO472" s="3" t="str">
        <f t="shared" si="36"/>
        <v>Glaceon DB</v>
      </c>
      <c r="BP472">
        <v>693</v>
      </c>
      <c r="BQ472" t="s">
        <v>744</v>
      </c>
    </row>
    <row r="473" spans="26:69" x14ac:dyDescent="0.25">
      <c r="Z473">
        <v>472</v>
      </c>
      <c r="AA473" t="s">
        <v>523</v>
      </c>
      <c r="AB473" s="3" t="str">
        <f t="shared" si="35"/>
        <v>https://pokemondb.net/pokedex/Gliscor</v>
      </c>
      <c r="AC473">
        <v>75</v>
      </c>
      <c r="AD473">
        <v>95</v>
      </c>
      <c r="AE473">
        <v>125</v>
      </c>
      <c r="AF473">
        <v>45</v>
      </c>
      <c r="AG473">
        <v>75</v>
      </c>
      <c r="AH473">
        <v>95</v>
      </c>
      <c r="AI473">
        <v>28</v>
      </c>
      <c r="AL473" s="35"/>
      <c r="AO473" s="3" t="str">
        <f t="shared" si="36"/>
        <v>Gliscor DB</v>
      </c>
      <c r="BP473">
        <v>694</v>
      </c>
      <c r="BQ473" t="s">
        <v>745</v>
      </c>
    </row>
    <row r="474" spans="26:69" x14ac:dyDescent="0.25">
      <c r="Z474">
        <v>473</v>
      </c>
      <c r="AA474" t="s">
        <v>524</v>
      </c>
      <c r="AB474" s="3" t="str">
        <f t="shared" si="35"/>
        <v>https://pokemondb.net/pokedex/Mamoswine</v>
      </c>
      <c r="AC474">
        <v>110</v>
      </c>
      <c r="AD474">
        <v>130</v>
      </c>
      <c r="AE474">
        <v>80</v>
      </c>
      <c r="AF474">
        <v>70</v>
      </c>
      <c r="AG474">
        <v>60</v>
      </c>
      <c r="AH474">
        <v>80</v>
      </c>
      <c r="AI474">
        <v>28</v>
      </c>
      <c r="AL474" s="35"/>
      <c r="AO474" s="3" t="str">
        <f t="shared" si="36"/>
        <v>Mamoswine DB</v>
      </c>
      <c r="BP474">
        <v>695</v>
      </c>
      <c r="BQ474" t="s">
        <v>746</v>
      </c>
    </row>
    <row r="475" spans="26:69" x14ac:dyDescent="0.25">
      <c r="Z475">
        <v>474</v>
      </c>
      <c r="AA475" t="s">
        <v>525</v>
      </c>
      <c r="AB475" s="3" t="str">
        <f t="shared" si="35"/>
        <v>https://pokemondb.net/pokedex/Porygon-Z</v>
      </c>
      <c r="AC475">
        <v>85</v>
      </c>
      <c r="AD475">
        <v>80</v>
      </c>
      <c r="AE475">
        <v>70</v>
      </c>
      <c r="AF475">
        <v>135</v>
      </c>
      <c r="AG475">
        <v>75</v>
      </c>
      <c r="AH475">
        <v>90</v>
      </c>
      <c r="AI475">
        <v>30</v>
      </c>
      <c r="AL475" s="35"/>
      <c r="AO475" s="3" t="str">
        <f t="shared" si="36"/>
        <v>Porygon-Z DB</v>
      </c>
      <c r="BP475">
        <v>701</v>
      </c>
      <c r="BQ475" t="s">
        <v>752</v>
      </c>
    </row>
    <row r="476" spans="26:69" x14ac:dyDescent="0.25">
      <c r="Z476">
        <v>475</v>
      </c>
      <c r="AA476" t="s">
        <v>526</v>
      </c>
      <c r="AB476" s="3" t="str">
        <f t="shared" si="35"/>
        <v>https://pokemondb.net/pokedex/Gallade</v>
      </c>
      <c r="AC476">
        <v>68</v>
      </c>
      <c r="AD476">
        <v>125</v>
      </c>
      <c r="AE476">
        <v>65</v>
      </c>
      <c r="AF476">
        <v>65</v>
      </c>
      <c r="AG476">
        <v>115</v>
      </c>
      <c r="AH476">
        <v>80</v>
      </c>
      <c r="AI476">
        <v>30</v>
      </c>
      <c r="AL476" s="35"/>
      <c r="AO476" s="3" t="str">
        <f t="shared" si="36"/>
        <v>Gallade DB</v>
      </c>
      <c r="BP476">
        <v>702</v>
      </c>
      <c r="BQ476" t="s">
        <v>753</v>
      </c>
    </row>
    <row r="477" spans="26:69" x14ac:dyDescent="0.25">
      <c r="Z477">
        <v>476</v>
      </c>
      <c r="AA477" t="s">
        <v>527</v>
      </c>
      <c r="AB477" s="3" t="str">
        <f t="shared" si="35"/>
        <v>https://pokemondb.net/pokedex/Probopass</v>
      </c>
      <c r="AC477">
        <v>60</v>
      </c>
      <c r="AD477">
        <v>55</v>
      </c>
      <c r="AE477">
        <v>145</v>
      </c>
      <c r="AF477">
        <v>75</v>
      </c>
      <c r="AG477">
        <v>150</v>
      </c>
      <c r="AH477">
        <v>40</v>
      </c>
      <c r="AI477">
        <v>23</v>
      </c>
      <c r="AL477" s="35"/>
      <c r="AO477" s="3" t="str">
        <f t="shared" si="36"/>
        <v>Probopass DB</v>
      </c>
      <c r="BP477">
        <v>704</v>
      </c>
      <c r="BQ477" t="s">
        <v>755</v>
      </c>
    </row>
    <row r="478" spans="26:69" x14ac:dyDescent="0.25">
      <c r="Z478">
        <v>477</v>
      </c>
      <c r="AA478" t="s">
        <v>528</v>
      </c>
      <c r="AB478" s="3" t="str">
        <f t="shared" si="35"/>
        <v>https://pokemondb.net/pokedex/Dusknoir</v>
      </c>
      <c r="AC478">
        <v>45</v>
      </c>
      <c r="AD478">
        <v>100</v>
      </c>
      <c r="AE478">
        <v>135</v>
      </c>
      <c r="AF478">
        <v>65</v>
      </c>
      <c r="AG478">
        <v>135</v>
      </c>
      <c r="AH478">
        <v>45</v>
      </c>
      <c r="AI478">
        <v>24</v>
      </c>
      <c r="AL478" s="35"/>
      <c r="AO478" s="3" t="str">
        <f t="shared" si="36"/>
        <v>Dusknoir DB</v>
      </c>
      <c r="BP478">
        <v>705</v>
      </c>
      <c r="BQ478" t="s">
        <v>756</v>
      </c>
    </row>
    <row r="479" spans="26:69" x14ac:dyDescent="0.25">
      <c r="Z479">
        <v>478</v>
      </c>
      <c r="AA479" t="s">
        <v>529</v>
      </c>
      <c r="AB479" s="3" t="str">
        <f t="shared" si="35"/>
        <v>https://pokemondb.net/pokedex/Froslass</v>
      </c>
      <c r="AC479">
        <v>70</v>
      </c>
      <c r="AD479">
        <v>80</v>
      </c>
      <c r="AE479">
        <v>70</v>
      </c>
      <c r="AF479">
        <v>80</v>
      </c>
      <c r="AG479">
        <v>70</v>
      </c>
      <c r="AH479">
        <v>110</v>
      </c>
      <c r="AI479">
        <v>23</v>
      </c>
      <c r="AL479" s="35"/>
      <c r="AO479" s="3" t="str">
        <f t="shared" si="36"/>
        <v>Froslass DB</v>
      </c>
      <c r="BP479">
        <v>706</v>
      </c>
      <c r="BQ479" t="s">
        <v>757</v>
      </c>
    </row>
    <row r="480" spans="26:69" x14ac:dyDescent="0.25">
      <c r="Z480">
        <v>479</v>
      </c>
      <c r="AA480" t="s">
        <v>530</v>
      </c>
      <c r="AB480" s="3" t="str">
        <f t="shared" si="35"/>
        <v>https://pokemondb.net/pokedex/Rotom</v>
      </c>
      <c r="AC480">
        <v>50</v>
      </c>
      <c r="AD480">
        <v>50</v>
      </c>
      <c r="AE480">
        <v>77</v>
      </c>
      <c r="AF480">
        <v>95</v>
      </c>
      <c r="AG480">
        <v>77</v>
      </c>
      <c r="AH480">
        <v>91</v>
      </c>
      <c r="AI480">
        <v>5</v>
      </c>
      <c r="AJ480">
        <v>1</v>
      </c>
      <c r="AL480" s="35"/>
      <c r="AO480" s="3" t="str">
        <f t="shared" si="36"/>
        <v>Rotom DB</v>
      </c>
      <c r="BP480">
        <v>707</v>
      </c>
      <c r="BQ480" t="s">
        <v>758</v>
      </c>
    </row>
    <row r="481" spans="26:69" x14ac:dyDescent="0.25">
      <c r="Z481">
        <v>480</v>
      </c>
      <c r="AA481" t="s">
        <v>531</v>
      </c>
      <c r="AB481" s="3" t="str">
        <f t="shared" si="35"/>
        <v>https://pokemondb.net/pokedex/Uxie</v>
      </c>
      <c r="AC481">
        <v>75</v>
      </c>
      <c r="AD481">
        <v>75</v>
      </c>
      <c r="AE481">
        <v>130</v>
      </c>
      <c r="AF481">
        <v>75</v>
      </c>
      <c r="AG481">
        <v>130</v>
      </c>
      <c r="AH481">
        <v>95</v>
      </c>
      <c r="AI481">
        <v>45</v>
      </c>
      <c r="AL481" s="35"/>
      <c r="AO481" s="3" t="str">
        <f t="shared" si="36"/>
        <v>Uxie DB</v>
      </c>
      <c r="BP481">
        <v>708</v>
      </c>
      <c r="BQ481" t="s">
        <v>759</v>
      </c>
    </row>
    <row r="482" spans="26:69" x14ac:dyDescent="0.25">
      <c r="Z482">
        <v>481</v>
      </c>
      <c r="AA482" t="s">
        <v>532</v>
      </c>
      <c r="AB482" s="3" t="str">
        <f t="shared" si="35"/>
        <v>https://pokemondb.net/pokedex/Mesprit</v>
      </c>
      <c r="AC482">
        <v>80</v>
      </c>
      <c r="AD482">
        <v>105</v>
      </c>
      <c r="AE482">
        <v>105</v>
      </c>
      <c r="AF482">
        <v>105</v>
      </c>
      <c r="AG482">
        <v>105</v>
      </c>
      <c r="AH482">
        <v>80</v>
      </c>
      <c r="AI482">
        <v>45</v>
      </c>
      <c r="AL482" s="35"/>
      <c r="AO482" s="3" t="str">
        <f t="shared" si="36"/>
        <v>Mesprit DB</v>
      </c>
      <c r="BP482">
        <v>709</v>
      </c>
      <c r="BQ482" t="s">
        <v>760</v>
      </c>
    </row>
    <row r="483" spans="26:69" x14ac:dyDescent="0.25">
      <c r="Z483">
        <v>482</v>
      </c>
      <c r="AA483" t="s">
        <v>533</v>
      </c>
      <c r="AB483" s="3" t="str">
        <f t="shared" si="35"/>
        <v>https://pokemondb.net/pokedex/Azelf</v>
      </c>
      <c r="AC483">
        <v>75</v>
      </c>
      <c r="AD483">
        <v>125</v>
      </c>
      <c r="AE483">
        <v>70</v>
      </c>
      <c r="AF483">
        <v>125</v>
      </c>
      <c r="AG483">
        <v>70</v>
      </c>
      <c r="AH483">
        <v>115</v>
      </c>
      <c r="AI483">
        <v>45</v>
      </c>
      <c r="AL483" s="35"/>
      <c r="AO483" s="3" t="str">
        <f t="shared" si="36"/>
        <v>Azelf DB</v>
      </c>
      <c r="BP483">
        <v>710</v>
      </c>
      <c r="BQ483" t="s">
        <v>761</v>
      </c>
    </row>
    <row r="484" spans="26:69" x14ac:dyDescent="0.25">
      <c r="Z484">
        <v>483</v>
      </c>
      <c r="AA484" t="s">
        <v>534</v>
      </c>
      <c r="AB484" s="3" t="str">
        <f t="shared" si="35"/>
        <v>https://pokemondb.net/pokedex/Dialga</v>
      </c>
      <c r="AC484">
        <v>100</v>
      </c>
      <c r="AD484">
        <v>120</v>
      </c>
      <c r="AE484">
        <v>120</v>
      </c>
      <c r="AF484">
        <v>150</v>
      </c>
      <c r="AG484">
        <v>100</v>
      </c>
      <c r="AH484">
        <v>90</v>
      </c>
      <c r="AI484">
        <v>45</v>
      </c>
      <c r="AL484" s="35"/>
      <c r="AO484" s="3" t="str">
        <f t="shared" si="36"/>
        <v>Dialga DB</v>
      </c>
      <c r="BP484">
        <v>711</v>
      </c>
      <c r="BQ484" t="s">
        <v>762</v>
      </c>
    </row>
    <row r="485" spans="26:69" x14ac:dyDescent="0.25">
      <c r="Z485">
        <v>484</v>
      </c>
      <c r="AA485" t="s">
        <v>535</v>
      </c>
      <c r="AB485" s="3" t="str">
        <f t="shared" si="35"/>
        <v>https://pokemondb.net/pokedex/Palkia</v>
      </c>
      <c r="AC485">
        <v>90</v>
      </c>
      <c r="AD485">
        <v>120</v>
      </c>
      <c r="AE485">
        <v>100</v>
      </c>
      <c r="AF485">
        <v>150</v>
      </c>
      <c r="AG485">
        <v>120</v>
      </c>
      <c r="AH485">
        <v>100</v>
      </c>
      <c r="AI485">
        <v>45</v>
      </c>
      <c r="AL485" s="35"/>
      <c r="AO485" s="3" t="str">
        <f t="shared" si="36"/>
        <v>Palkia DB</v>
      </c>
      <c r="BP485">
        <v>712</v>
      </c>
      <c r="BQ485" t="s">
        <v>763</v>
      </c>
    </row>
    <row r="486" spans="26:69" x14ac:dyDescent="0.25">
      <c r="Z486">
        <v>485</v>
      </c>
      <c r="AA486" t="s">
        <v>536</v>
      </c>
      <c r="AB486" s="3" t="str">
        <f t="shared" si="35"/>
        <v>https://pokemondb.net/pokedex/Heatran</v>
      </c>
      <c r="AC486">
        <v>91</v>
      </c>
      <c r="AD486">
        <v>90</v>
      </c>
      <c r="AE486">
        <v>106</v>
      </c>
      <c r="AF486">
        <v>130</v>
      </c>
      <c r="AG486">
        <v>106</v>
      </c>
      <c r="AH486">
        <v>77</v>
      </c>
      <c r="AI486">
        <v>45</v>
      </c>
      <c r="AL486" s="35"/>
      <c r="AO486" s="3" t="str">
        <f t="shared" si="36"/>
        <v>Heatran DB</v>
      </c>
      <c r="BP486">
        <v>713</v>
      </c>
      <c r="BQ486" t="s">
        <v>764</v>
      </c>
    </row>
    <row r="487" spans="26:69" x14ac:dyDescent="0.25">
      <c r="Z487">
        <v>486</v>
      </c>
      <c r="AA487" t="s">
        <v>537</v>
      </c>
      <c r="AB487" s="3" t="str">
        <f t="shared" si="35"/>
        <v>https://pokemondb.net/pokedex/Regigigas</v>
      </c>
      <c r="AC487">
        <v>110</v>
      </c>
      <c r="AD487">
        <v>160</v>
      </c>
      <c r="AE487">
        <v>110</v>
      </c>
      <c r="AF487">
        <v>80</v>
      </c>
      <c r="AG487">
        <v>110</v>
      </c>
      <c r="AH487">
        <v>100</v>
      </c>
      <c r="AI487">
        <v>45</v>
      </c>
      <c r="AL487" s="35"/>
      <c r="AO487" s="3" t="str">
        <f t="shared" si="36"/>
        <v>Regigigas DB</v>
      </c>
      <c r="BP487">
        <v>714</v>
      </c>
      <c r="BQ487" t="s">
        <v>765</v>
      </c>
    </row>
    <row r="488" spans="26:69" x14ac:dyDescent="0.25">
      <c r="Z488">
        <v>487</v>
      </c>
      <c r="AA488" t="s">
        <v>538</v>
      </c>
      <c r="AB488" s="3" t="str">
        <f t="shared" si="35"/>
        <v>https://pokemondb.net/pokedex/Giratina</v>
      </c>
      <c r="AC488">
        <v>150</v>
      </c>
      <c r="AD488">
        <v>100</v>
      </c>
      <c r="AE488">
        <v>120</v>
      </c>
      <c r="AF488">
        <v>100</v>
      </c>
      <c r="AG488">
        <v>120</v>
      </c>
      <c r="AH488">
        <v>90</v>
      </c>
      <c r="AI488">
        <v>45</v>
      </c>
      <c r="AL488" s="35"/>
      <c r="AO488" s="3" t="str">
        <f t="shared" si="36"/>
        <v>Giratina DB</v>
      </c>
      <c r="BP488">
        <v>715</v>
      </c>
      <c r="BQ488" t="s">
        <v>766</v>
      </c>
    </row>
    <row r="489" spans="26:69" x14ac:dyDescent="0.25">
      <c r="Z489">
        <v>488</v>
      </c>
      <c r="AA489" t="s">
        <v>539</v>
      </c>
      <c r="AB489" s="3" t="str">
        <f t="shared" si="35"/>
        <v>https://pokemondb.net/pokedex/Cresselia</v>
      </c>
      <c r="AC489">
        <v>120</v>
      </c>
      <c r="AD489">
        <v>70</v>
      </c>
      <c r="AE489">
        <v>110</v>
      </c>
      <c r="AF489">
        <v>75</v>
      </c>
      <c r="AG489">
        <v>120</v>
      </c>
      <c r="AH489">
        <v>85</v>
      </c>
      <c r="AI489">
        <v>45</v>
      </c>
      <c r="AL489" s="35"/>
      <c r="AO489" s="3" t="str">
        <f t="shared" si="36"/>
        <v>Cresselia DB</v>
      </c>
      <c r="BP489">
        <v>731</v>
      </c>
      <c r="BQ489" t="s">
        <v>782</v>
      </c>
    </row>
    <row r="490" spans="26:69" x14ac:dyDescent="0.25">
      <c r="Z490">
        <v>489</v>
      </c>
      <c r="AA490" t="s">
        <v>540</v>
      </c>
      <c r="AB490" s="3" t="str">
        <f t="shared" si="35"/>
        <v>https://pokemondb.net/pokedex/Phione</v>
      </c>
      <c r="AC490">
        <v>80</v>
      </c>
      <c r="AD490">
        <v>80</v>
      </c>
      <c r="AE490">
        <v>80</v>
      </c>
      <c r="AF490">
        <v>80</v>
      </c>
      <c r="AG490">
        <v>80</v>
      </c>
      <c r="AH490">
        <v>80</v>
      </c>
      <c r="AI490">
        <v>45</v>
      </c>
      <c r="AJ490">
        <v>1</v>
      </c>
      <c r="AL490" s="35"/>
      <c r="AO490" s="3" t="str">
        <f t="shared" si="36"/>
        <v>Phione DB</v>
      </c>
      <c r="BP490">
        <v>732</v>
      </c>
      <c r="BQ490" t="s">
        <v>783</v>
      </c>
    </row>
    <row r="491" spans="26:69" x14ac:dyDescent="0.25">
      <c r="Z491">
        <v>490</v>
      </c>
      <c r="AA491" t="s">
        <v>541</v>
      </c>
      <c r="AB491" s="3" t="str">
        <f t="shared" si="35"/>
        <v>https://pokemondb.net/pokedex/Manaphy</v>
      </c>
      <c r="AC491">
        <v>100</v>
      </c>
      <c r="AD491">
        <v>100</v>
      </c>
      <c r="AE491">
        <v>100</v>
      </c>
      <c r="AF491">
        <v>100</v>
      </c>
      <c r="AG491">
        <v>100</v>
      </c>
      <c r="AH491">
        <v>100</v>
      </c>
      <c r="AI491">
        <v>45</v>
      </c>
      <c r="AL491" s="35"/>
      <c r="AO491" s="3" t="str">
        <f t="shared" si="36"/>
        <v>Manaphy DB</v>
      </c>
      <c r="BP491">
        <v>733</v>
      </c>
      <c r="BQ491" t="s">
        <v>784</v>
      </c>
    </row>
    <row r="492" spans="26:69" x14ac:dyDescent="0.25">
      <c r="Z492">
        <v>491</v>
      </c>
      <c r="AA492" t="s">
        <v>542</v>
      </c>
      <c r="AB492" s="3" t="str">
        <f t="shared" si="35"/>
        <v>https://pokemondb.net/pokedex/Darkrai</v>
      </c>
      <c r="AC492">
        <v>70</v>
      </c>
      <c r="AD492">
        <v>90</v>
      </c>
      <c r="AE492">
        <v>90</v>
      </c>
      <c r="AF492">
        <v>135</v>
      </c>
      <c r="AG492">
        <v>90</v>
      </c>
      <c r="AH492">
        <v>125</v>
      </c>
      <c r="AI492">
        <v>45</v>
      </c>
      <c r="AL492" s="35"/>
      <c r="AO492" s="3" t="str">
        <f t="shared" si="36"/>
        <v>Darkrai DB</v>
      </c>
      <c r="BP492">
        <v>734</v>
      </c>
      <c r="BQ492" t="s">
        <v>785</v>
      </c>
    </row>
    <row r="493" spans="26:69" x14ac:dyDescent="0.25">
      <c r="Z493">
        <v>492</v>
      </c>
      <c r="AA493" t="s">
        <v>543</v>
      </c>
      <c r="AB493" s="3" t="str">
        <f t="shared" si="35"/>
        <v>https://pokemondb.net/pokedex/Shaymin</v>
      </c>
      <c r="AC493">
        <v>100</v>
      </c>
      <c r="AD493">
        <v>100</v>
      </c>
      <c r="AE493">
        <v>100</v>
      </c>
      <c r="AF493">
        <v>100</v>
      </c>
      <c r="AG493">
        <v>100</v>
      </c>
      <c r="AH493">
        <v>100</v>
      </c>
      <c r="AI493">
        <v>45</v>
      </c>
      <c r="AL493" s="35"/>
      <c r="AO493" s="3" t="str">
        <f t="shared" si="36"/>
        <v>Shaymin DB</v>
      </c>
      <c r="BP493">
        <v>735</v>
      </c>
      <c r="BQ493" t="s">
        <v>786</v>
      </c>
    </row>
    <row r="494" spans="26:69" x14ac:dyDescent="0.25">
      <c r="Z494">
        <v>493</v>
      </c>
      <c r="AA494" t="s">
        <v>544</v>
      </c>
      <c r="AB494" s="3" t="str">
        <f t="shared" si="35"/>
        <v>https://pokemondb.net/pokedex/Arceus</v>
      </c>
      <c r="AC494">
        <v>120</v>
      </c>
      <c r="AD494">
        <v>120</v>
      </c>
      <c r="AE494">
        <v>120</v>
      </c>
      <c r="AF494">
        <v>120</v>
      </c>
      <c r="AG494">
        <v>120</v>
      </c>
      <c r="AH494">
        <v>120</v>
      </c>
      <c r="AI494">
        <v>1</v>
      </c>
      <c r="AL494" s="35"/>
      <c r="AO494" s="3" t="str">
        <f t="shared" si="36"/>
        <v>Arceus DB</v>
      </c>
      <c r="BP494">
        <v>736</v>
      </c>
      <c r="BQ494" t="s">
        <v>787</v>
      </c>
    </row>
    <row r="495" spans="26:69" x14ac:dyDescent="0.25">
      <c r="Z495">
        <v>494</v>
      </c>
      <c r="AA495" t="s">
        <v>545</v>
      </c>
      <c r="AB495" s="3" t="str">
        <f t="shared" si="35"/>
        <v>https://pokemondb.net/pokedex/Victini</v>
      </c>
      <c r="AC495">
        <v>100</v>
      </c>
      <c r="AD495">
        <v>100</v>
      </c>
      <c r="AE495">
        <v>100</v>
      </c>
      <c r="AF495">
        <v>100</v>
      </c>
      <c r="AG495">
        <v>100</v>
      </c>
      <c r="AH495">
        <v>100</v>
      </c>
      <c r="AI495">
        <v>1</v>
      </c>
      <c r="AL495" s="35"/>
      <c r="AO495" s="3" t="str">
        <f t="shared" si="36"/>
        <v>Victini DB</v>
      </c>
      <c r="BP495">
        <v>737</v>
      </c>
      <c r="BQ495" t="s">
        <v>788</v>
      </c>
    </row>
    <row r="496" spans="26:69" x14ac:dyDescent="0.25">
      <c r="Z496">
        <v>495</v>
      </c>
      <c r="AA496" t="s">
        <v>546</v>
      </c>
      <c r="AB496" s="3" t="str">
        <f t="shared" si="35"/>
        <v>https://pokemondb.net/pokedex/Snivy</v>
      </c>
      <c r="AC496">
        <v>45</v>
      </c>
      <c r="AD496">
        <v>45</v>
      </c>
      <c r="AE496">
        <v>55</v>
      </c>
      <c r="AF496">
        <v>45</v>
      </c>
      <c r="AG496">
        <v>55</v>
      </c>
      <c r="AH496">
        <v>63</v>
      </c>
      <c r="AI496">
        <v>3</v>
      </c>
      <c r="AJ496">
        <v>1</v>
      </c>
      <c r="AL496" s="35"/>
      <c r="AO496" s="3" t="str">
        <f t="shared" si="36"/>
        <v>Snivy DB</v>
      </c>
      <c r="BP496">
        <v>738</v>
      </c>
      <c r="BQ496" t="s">
        <v>789</v>
      </c>
    </row>
    <row r="497" spans="26:69" x14ac:dyDescent="0.25">
      <c r="Z497">
        <v>496</v>
      </c>
      <c r="AA497" t="s">
        <v>547</v>
      </c>
      <c r="AB497" s="3" t="str">
        <f t="shared" si="35"/>
        <v>https://pokemondb.net/pokedex/Servine</v>
      </c>
      <c r="AC497">
        <v>60</v>
      </c>
      <c r="AD497">
        <v>60</v>
      </c>
      <c r="AE497">
        <v>75</v>
      </c>
      <c r="AF497">
        <v>60</v>
      </c>
      <c r="AG497">
        <v>75</v>
      </c>
      <c r="AH497">
        <v>83</v>
      </c>
      <c r="AI497">
        <v>4</v>
      </c>
      <c r="AJ497">
        <v>17</v>
      </c>
      <c r="AL497" s="35"/>
      <c r="AO497" s="3" t="str">
        <f t="shared" si="36"/>
        <v>Servine DB</v>
      </c>
      <c r="BP497">
        <v>739</v>
      </c>
      <c r="BQ497" t="s">
        <v>790</v>
      </c>
    </row>
    <row r="498" spans="26:69" x14ac:dyDescent="0.25">
      <c r="Z498">
        <v>497</v>
      </c>
      <c r="AA498" t="s">
        <v>548</v>
      </c>
      <c r="AB498" s="3" t="str">
        <f t="shared" si="35"/>
        <v>https://pokemondb.net/pokedex/Serperior</v>
      </c>
      <c r="AC498">
        <v>75</v>
      </c>
      <c r="AD498">
        <v>75</v>
      </c>
      <c r="AE498">
        <v>95</v>
      </c>
      <c r="AF498">
        <v>75</v>
      </c>
      <c r="AG498">
        <v>95</v>
      </c>
      <c r="AH498">
        <v>113</v>
      </c>
      <c r="AI498">
        <v>5</v>
      </c>
      <c r="AJ498">
        <v>36</v>
      </c>
      <c r="AL498" s="35"/>
      <c r="AO498" s="3" t="str">
        <f t="shared" si="36"/>
        <v>Serperior DB</v>
      </c>
      <c r="BP498">
        <v>740</v>
      </c>
      <c r="BQ498" t="s">
        <v>791</v>
      </c>
    </row>
    <row r="499" spans="26:69" x14ac:dyDescent="0.25">
      <c r="Z499">
        <v>498</v>
      </c>
      <c r="AA499" t="s">
        <v>549</v>
      </c>
      <c r="AB499" s="3" t="str">
        <f t="shared" si="35"/>
        <v>https://pokemondb.net/pokedex/Tepig</v>
      </c>
      <c r="AC499">
        <v>65</v>
      </c>
      <c r="AD499">
        <v>63</v>
      </c>
      <c r="AE499">
        <v>45</v>
      </c>
      <c r="AF499">
        <v>45</v>
      </c>
      <c r="AG499">
        <v>45</v>
      </c>
      <c r="AH499">
        <v>45</v>
      </c>
      <c r="AI499">
        <v>3</v>
      </c>
      <c r="AJ499">
        <v>1</v>
      </c>
      <c r="AL499" s="35"/>
      <c r="AO499" s="3" t="str">
        <f t="shared" si="36"/>
        <v>Tepig DB</v>
      </c>
      <c r="BP499">
        <v>742</v>
      </c>
      <c r="BQ499" t="s">
        <v>793</v>
      </c>
    </row>
    <row r="500" spans="26:69" x14ac:dyDescent="0.25">
      <c r="Z500">
        <v>499</v>
      </c>
      <c r="AA500" t="s">
        <v>550</v>
      </c>
      <c r="AB500" s="3" t="str">
        <f t="shared" si="35"/>
        <v>https://pokemondb.net/pokedex/Pignite</v>
      </c>
      <c r="AC500">
        <v>90</v>
      </c>
      <c r="AD500">
        <v>93</v>
      </c>
      <c r="AE500">
        <v>55</v>
      </c>
      <c r="AF500">
        <v>70</v>
      </c>
      <c r="AG500">
        <v>55</v>
      </c>
      <c r="AH500">
        <v>55</v>
      </c>
      <c r="AI500">
        <v>4</v>
      </c>
      <c r="AJ500">
        <v>17</v>
      </c>
      <c r="AL500" s="35"/>
      <c r="AO500" s="3" t="str">
        <f t="shared" si="36"/>
        <v>Pignite DB</v>
      </c>
      <c r="BP500">
        <v>743</v>
      </c>
      <c r="BQ500" t="s">
        <v>794</v>
      </c>
    </row>
    <row r="501" spans="26:69" x14ac:dyDescent="0.25">
      <c r="Z501">
        <v>500</v>
      </c>
      <c r="AA501" t="s">
        <v>551</v>
      </c>
      <c r="AB501" s="3" t="str">
        <f t="shared" si="35"/>
        <v>https://pokemondb.net/pokedex/Emboar</v>
      </c>
      <c r="AC501">
        <v>110</v>
      </c>
      <c r="AD501">
        <v>123</v>
      </c>
      <c r="AE501">
        <v>65</v>
      </c>
      <c r="AF501">
        <v>100</v>
      </c>
      <c r="AG501">
        <v>65</v>
      </c>
      <c r="AH501">
        <v>65</v>
      </c>
      <c r="AI501">
        <v>5</v>
      </c>
      <c r="AJ501">
        <v>36</v>
      </c>
      <c r="AL501" s="35"/>
      <c r="AO501" s="3" t="str">
        <f t="shared" si="36"/>
        <v>Emboar DB</v>
      </c>
      <c r="BP501">
        <v>744</v>
      </c>
      <c r="BQ501" t="s">
        <v>795</v>
      </c>
    </row>
    <row r="502" spans="26:69" x14ac:dyDescent="0.25">
      <c r="Z502">
        <v>501</v>
      </c>
      <c r="AA502" t="s">
        <v>552</v>
      </c>
      <c r="AB502" s="3" t="str">
        <f t="shared" si="35"/>
        <v>https://pokemondb.net/pokedex/Oshawott</v>
      </c>
      <c r="AC502">
        <v>55</v>
      </c>
      <c r="AD502">
        <v>55</v>
      </c>
      <c r="AE502">
        <v>45</v>
      </c>
      <c r="AF502">
        <v>63</v>
      </c>
      <c r="AG502">
        <v>45</v>
      </c>
      <c r="AH502">
        <v>45</v>
      </c>
      <c r="AI502">
        <v>3</v>
      </c>
      <c r="AJ502">
        <v>1</v>
      </c>
      <c r="AL502" s="35"/>
      <c r="AO502" s="3" t="str">
        <f t="shared" si="36"/>
        <v>Oshawott DB</v>
      </c>
      <c r="BP502">
        <v>745</v>
      </c>
      <c r="BQ502" t="s">
        <v>796</v>
      </c>
    </row>
    <row r="503" spans="26:69" x14ac:dyDescent="0.25">
      <c r="Z503">
        <v>502</v>
      </c>
      <c r="AA503" t="s">
        <v>553</v>
      </c>
      <c r="AB503" s="3" t="str">
        <f t="shared" si="35"/>
        <v>https://pokemondb.net/pokedex/Dewott</v>
      </c>
      <c r="AC503">
        <v>75</v>
      </c>
      <c r="AD503">
        <v>75</v>
      </c>
      <c r="AE503">
        <v>60</v>
      </c>
      <c r="AF503">
        <v>83</v>
      </c>
      <c r="AG503">
        <v>60</v>
      </c>
      <c r="AH503">
        <v>60</v>
      </c>
      <c r="AI503">
        <v>4</v>
      </c>
      <c r="AJ503">
        <v>17</v>
      </c>
      <c r="AL503" s="35"/>
      <c r="AO503" s="3" t="str">
        <f t="shared" si="36"/>
        <v>Dewott DB</v>
      </c>
      <c r="BP503">
        <v>746</v>
      </c>
      <c r="BQ503" t="s">
        <v>797</v>
      </c>
    </row>
    <row r="504" spans="26:69" x14ac:dyDescent="0.25">
      <c r="Z504">
        <v>503</v>
      </c>
      <c r="AA504" t="s">
        <v>554</v>
      </c>
      <c r="AB504" s="3" t="str">
        <f t="shared" si="35"/>
        <v>https://pokemondb.net/pokedex/Samurott</v>
      </c>
      <c r="AC504">
        <v>95</v>
      </c>
      <c r="AD504">
        <v>100</v>
      </c>
      <c r="AE504">
        <v>85</v>
      </c>
      <c r="AF504">
        <v>108</v>
      </c>
      <c r="AG504">
        <v>70</v>
      </c>
      <c r="AH504">
        <v>70</v>
      </c>
      <c r="AI504">
        <v>5</v>
      </c>
      <c r="AJ504">
        <v>36</v>
      </c>
      <c r="AL504" s="35"/>
      <c r="AO504" s="3" t="str">
        <f t="shared" si="36"/>
        <v>Samurott DB</v>
      </c>
      <c r="BP504">
        <v>747</v>
      </c>
      <c r="BQ504" t="s">
        <v>798</v>
      </c>
    </row>
    <row r="505" spans="26:69" x14ac:dyDescent="0.25">
      <c r="Z505">
        <v>504</v>
      </c>
      <c r="AA505" t="s">
        <v>555</v>
      </c>
      <c r="AB505" s="3" t="str">
        <f t="shared" si="35"/>
        <v>https://pokemondb.net/pokedex/Patrat</v>
      </c>
      <c r="AC505">
        <v>45</v>
      </c>
      <c r="AD505">
        <v>55</v>
      </c>
      <c r="AE505">
        <v>39</v>
      </c>
      <c r="AF505">
        <v>35</v>
      </c>
      <c r="AG505">
        <v>39</v>
      </c>
      <c r="AH505">
        <v>42</v>
      </c>
      <c r="AI505">
        <v>3</v>
      </c>
      <c r="AJ505">
        <v>1</v>
      </c>
      <c r="AL505" s="35"/>
      <c r="AO505" s="3" t="str">
        <f t="shared" si="36"/>
        <v>Patrat DB</v>
      </c>
      <c r="BP505">
        <v>748</v>
      </c>
      <c r="BQ505" t="s">
        <v>799</v>
      </c>
    </row>
    <row r="506" spans="26:69" x14ac:dyDescent="0.25">
      <c r="Z506">
        <v>505</v>
      </c>
      <c r="AA506" t="s">
        <v>556</v>
      </c>
      <c r="AB506" s="3" t="str">
        <f t="shared" si="35"/>
        <v>https://pokemondb.net/pokedex/Watchog</v>
      </c>
      <c r="AC506">
        <v>60</v>
      </c>
      <c r="AD506">
        <v>85</v>
      </c>
      <c r="AE506">
        <v>69</v>
      </c>
      <c r="AF506">
        <v>60</v>
      </c>
      <c r="AG506">
        <v>69</v>
      </c>
      <c r="AH506">
        <v>77</v>
      </c>
      <c r="AI506">
        <v>4</v>
      </c>
      <c r="AJ506">
        <v>20</v>
      </c>
      <c r="AL506" s="35"/>
      <c r="AO506" s="3" t="str">
        <f t="shared" si="36"/>
        <v>Watchog DB</v>
      </c>
      <c r="BP506">
        <v>749</v>
      </c>
      <c r="BQ506" t="s">
        <v>800</v>
      </c>
    </row>
    <row r="507" spans="26:69" x14ac:dyDescent="0.25">
      <c r="Z507">
        <v>506</v>
      </c>
      <c r="AA507" t="s">
        <v>557</v>
      </c>
      <c r="AB507" s="3" t="str">
        <f t="shared" si="35"/>
        <v>https://pokemondb.net/pokedex/Lillipup</v>
      </c>
      <c r="AC507">
        <v>45</v>
      </c>
      <c r="AD507">
        <v>60</v>
      </c>
      <c r="AE507">
        <v>45</v>
      </c>
      <c r="AF507">
        <v>25</v>
      </c>
      <c r="AG507">
        <v>45</v>
      </c>
      <c r="AH507">
        <v>55</v>
      </c>
      <c r="AI507">
        <v>2</v>
      </c>
      <c r="AJ507">
        <v>1</v>
      </c>
      <c r="AL507" s="35"/>
      <c r="AO507" s="3" t="str">
        <f t="shared" si="36"/>
        <v>Lillipup DB</v>
      </c>
      <c r="BP507">
        <v>750</v>
      </c>
      <c r="BQ507" t="s">
        <v>801</v>
      </c>
    </row>
    <row r="508" spans="26:69" x14ac:dyDescent="0.25">
      <c r="Z508">
        <v>507</v>
      </c>
      <c r="AA508" t="s">
        <v>558</v>
      </c>
      <c r="AB508" s="3" t="str">
        <f t="shared" si="35"/>
        <v>https://pokemondb.net/pokedex/Herdier</v>
      </c>
      <c r="AC508">
        <v>65</v>
      </c>
      <c r="AD508">
        <v>80</v>
      </c>
      <c r="AE508">
        <v>65</v>
      </c>
      <c r="AF508">
        <v>35</v>
      </c>
      <c r="AG508">
        <v>65</v>
      </c>
      <c r="AH508">
        <v>60</v>
      </c>
      <c r="AI508">
        <v>4</v>
      </c>
      <c r="AJ508">
        <v>16</v>
      </c>
      <c r="AL508" s="35"/>
      <c r="AO508" s="3" t="str">
        <f t="shared" si="36"/>
        <v>Herdier DB</v>
      </c>
      <c r="BP508">
        <v>751</v>
      </c>
      <c r="BQ508" t="s">
        <v>802</v>
      </c>
    </row>
    <row r="509" spans="26:69" x14ac:dyDescent="0.25">
      <c r="Z509">
        <v>508</v>
      </c>
      <c r="AA509" t="s">
        <v>559</v>
      </c>
      <c r="AB509" s="3" t="str">
        <f t="shared" si="35"/>
        <v>https://pokemondb.net/pokedex/Stoutland</v>
      </c>
      <c r="AC509">
        <v>85</v>
      </c>
      <c r="AD509">
        <v>110</v>
      </c>
      <c r="AE509">
        <v>90</v>
      </c>
      <c r="AF509">
        <v>45</v>
      </c>
      <c r="AG509">
        <v>90</v>
      </c>
      <c r="AH509">
        <v>80</v>
      </c>
      <c r="AI509">
        <v>5</v>
      </c>
      <c r="AJ509">
        <v>32</v>
      </c>
      <c r="AL509" s="35"/>
      <c r="AO509" s="3" t="str">
        <f t="shared" si="36"/>
        <v>Stoutland DB</v>
      </c>
      <c r="BP509">
        <v>752</v>
      </c>
      <c r="BQ509" t="s">
        <v>803</v>
      </c>
    </row>
    <row r="510" spans="26:69" x14ac:dyDescent="0.25">
      <c r="Z510">
        <v>509</v>
      </c>
      <c r="AA510" t="s">
        <v>560</v>
      </c>
      <c r="AB510" s="3" t="str">
        <f t="shared" si="35"/>
        <v>https://pokemondb.net/pokedex/Purrloin</v>
      </c>
      <c r="AC510">
        <v>41</v>
      </c>
      <c r="AD510">
        <v>50</v>
      </c>
      <c r="AE510">
        <v>37</v>
      </c>
      <c r="AF510">
        <v>50</v>
      </c>
      <c r="AG510">
        <v>37</v>
      </c>
      <c r="AH510">
        <v>66</v>
      </c>
      <c r="AI510">
        <v>4</v>
      </c>
      <c r="AJ510">
        <v>1</v>
      </c>
      <c r="AL510" s="35"/>
      <c r="AO510" s="3" t="str">
        <f t="shared" si="36"/>
        <v>Purrloin DB</v>
      </c>
      <c r="BP510">
        <v>753</v>
      </c>
      <c r="BQ510" t="s">
        <v>804</v>
      </c>
    </row>
    <row r="511" spans="26:69" x14ac:dyDescent="0.25">
      <c r="Z511">
        <v>510</v>
      </c>
      <c r="AA511" t="s">
        <v>561</v>
      </c>
      <c r="AB511" s="3" t="str">
        <f t="shared" si="35"/>
        <v>https://pokemondb.net/pokedex/Liepard</v>
      </c>
      <c r="AC511">
        <v>64</v>
      </c>
      <c r="AD511">
        <v>88</v>
      </c>
      <c r="AE511">
        <v>50</v>
      </c>
      <c r="AF511">
        <v>88</v>
      </c>
      <c r="AG511">
        <v>50</v>
      </c>
      <c r="AH511">
        <v>106</v>
      </c>
      <c r="AI511">
        <v>4</v>
      </c>
      <c r="AJ511">
        <v>20</v>
      </c>
      <c r="AL511" s="35"/>
      <c r="AO511" s="3" t="str">
        <f t="shared" si="36"/>
        <v>Liepard DB</v>
      </c>
      <c r="BP511">
        <v>754</v>
      </c>
      <c r="BQ511" t="s">
        <v>805</v>
      </c>
    </row>
    <row r="512" spans="26:69" x14ac:dyDescent="0.25">
      <c r="Z512">
        <v>511</v>
      </c>
      <c r="AA512" t="s">
        <v>562</v>
      </c>
      <c r="AB512" s="3" t="str">
        <f t="shared" si="35"/>
        <v>https://pokemondb.net/pokedex/Pansage</v>
      </c>
      <c r="AC512">
        <v>50</v>
      </c>
      <c r="AD512">
        <v>53</v>
      </c>
      <c r="AE512">
        <v>48</v>
      </c>
      <c r="AF512">
        <v>53</v>
      </c>
      <c r="AG512">
        <v>48</v>
      </c>
      <c r="AH512">
        <v>64</v>
      </c>
      <c r="AI512">
        <v>3</v>
      </c>
      <c r="AJ512">
        <v>1</v>
      </c>
      <c r="AK512" s="35" t="s">
        <v>1403</v>
      </c>
      <c r="AL512" s="35"/>
      <c r="AO512" s="3" t="str">
        <f t="shared" si="36"/>
        <v>Pansage DB</v>
      </c>
      <c r="BP512">
        <v>755</v>
      </c>
      <c r="BQ512" t="s">
        <v>806</v>
      </c>
    </row>
    <row r="513" spans="26:69" x14ac:dyDescent="0.25">
      <c r="Z513">
        <v>512</v>
      </c>
      <c r="AA513" t="s">
        <v>563</v>
      </c>
      <c r="AB513" s="3" t="str">
        <f t="shared" si="35"/>
        <v>https://pokemondb.net/pokedex/Simisage</v>
      </c>
      <c r="AC513">
        <v>75</v>
      </c>
      <c r="AD513">
        <v>98</v>
      </c>
      <c r="AE513">
        <v>63</v>
      </c>
      <c r="AF513">
        <v>98</v>
      </c>
      <c r="AG513">
        <v>63</v>
      </c>
      <c r="AH513">
        <v>101</v>
      </c>
      <c r="AI513">
        <v>3</v>
      </c>
      <c r="AL513" s="35"/>
      <c r="AO513" s="3" t="str">
        <f t="shared" si="36"/>
        <v>Simisage DB</v>
      </c>
      <c r="BP513">
        <v>756</v>
      </c>
      <c r="BQ513" t="s">
        <v>807</v>
      </c>
    </row>
    <row r="514" spans="26:69" x14ac:dyDescent="0.25">
      <c r="Z514">
        <v>513</v>
      </c>
      <c r="AA514" t="s">
        <v>564</v>
      </c>
      <c r="AB514" s="3" t="str">
        <f t="shared" ref="AB514:AB577" si="37">CONCATENATE($P$4,AA514)</f>
        <v>https://pokemondb.net/pokedex/Pansear</v>
      </c>
      <c r="AC514">
        <v>50</v>
      </c>
      <c r="AD514">
        <v>53</v>
      </c>
      <c r="AE514">
        <v>48</v>
      </c>
      <c r="AF514">
        <v>53</v>
      </c>
      <c r="AG514">
        <v>48</v>
      </c>
      <c r="AH514">
        <v>64</v>
      </c>
      <c r="AI514">
        <v>3</v>
      </c>
      <c r="AJ514">
        <v>1</v>
      </c>
      <c r="AK514" s="35" t="s">
        <v>1403</v>
      </c>
      <c r="AL514" s="35"/>
      <c r="AO514" s="3" t="str">
        <f t="shared" si="36"/>
        <v>Pansear DB</v>
      </c>
      <c r="BP514">
        <v>759</v>
      </c>
      <c r="BQ514" t="s">
        <v>810</v>
      </c>
    </row>
    <row r="515" spans="26:69" x14ac:dyDescent="0.25">
      <c r="Z515">
        <v>514</v>
      </c>
      <c r="AA515" t="s">
        <v>565</v>
      </c>
      <c r="AB515" s="3" t="str">
        <f t="shared" si="37"/>
        <v>https://pokemondb.net/pokedex/Simisear</v>
      </c>
      <c r="AC515">
        <v>75</v>
      </c>
      <c r="AD515">
        <v>98</v>
      </c>
      <c r="AE515">
        <v>63</v>
      </c>
      <c r="AF515">
        <v>98</v>
      </c>
      <c r="AG515">
        <v>63</v>
      </c>
      <c r="AH515">
        <v>101</v>
      </c>
      <c r="AI515">
        <v>4</v>
      </c>
      <c r="AL515" s="35"/>
      <c r="AO515" s="3" t="str">
        <f t="shared" ref="AO515:AO578" si="38">HYPERLINK(AB515,AA515&amp;" DB")</f>
        <v>Simisear DB</v>
      </c>
      <c r="BP515">
        <v>760</v>
      </c>
      <c r="BQ515" t="s">
        <v>811</v>
      </c>
    </row>
    <row r="516" spans="26:69" x14ac:dyDescent="0.25">
      <c r="Z516">
        <v>515</v>
      </c>
      <c r="AA516" t="s">
        <v>566</v>
      </c>
      <c r="AB516" s="3" t="str">
        <f t="shared" si="37"/>
        <v>https://pokemondb.net/pokedex/Panpour</v>
      </c>
      <c r="AC516">
        <v>50</v>
      </c>
      <c r="AD516">
        <v>53</v>
      </c>
      <c r="AE516">
        <v>48</v>
      </c>
      <c r="AF516">
        <v>53</v>
      </c>
      <c r="AG516">
        <v>48</v>
      </c>
      <c r="AH516">
        <v>64</v>
      </c>
      <c r="AI516">
        <v>4</v>
      </c>
      <c r="AJ516">
        <v>1</v>
      </c>
      <c r="AK516" s="35" t="s">
        <v>1403</v>
      </c>
      <c r="AL516" s="35"/>
      <c r="AO516" s="3" t="str">
        <f t="shared" si="38"/>
        <v>Panpour DB</v>
      </c>
      <c r="BP516">
        <v>765</v>
      </c>
      <c r="BQ516" t="s">
        <v>816</v>
      </c>
    </row>
    <row r="517" spans="26:69" x14ac:dyDescent="0.25">
      <c r="Z517">
        <v>516</v>
      </c>
      <c r="AA517" t="s">
        <v>567</v>
      </c>
      <c r="AB517" s="3" t="str">
        <f t="shared" si="37"/>
        <v>https://pokemondb.net/pokedex/Simipour</v>
      </c>
      <c r="AC517">
        <v>75</v>
      </c>
      <c r="AD517">
        <v>98</v>
      </c>
      <c r="AE517">
        <v>63</v>
      </c>
      <c r="AF517">
        <v>98</v>
      </c>
      <c r="AG517">
        <v>63</v>
      </c>
      <c r="AH517">
        <v>101</v>
      </c>
      <c r="AI517">
        <v>4</v>
      </c>
      <c r="AL517" s="35"/>
      <c r="AO517" s="3" t="str">
        <f t="shared" si="38"/>
        <v>Simipour DB</v>
      </c>
      <c r="BP517">
        <v>766</v>
      </c>
      <c r="BQ517" t="s">
        <v>817</v>
      </c>
    </row>
    <row r="518" spans="26:69" x14ac:dyDescent="0.25">
      <c r="Z518">
        <v>517</v>
      </c>
      <c r="AA518" t="s">
        <v>568</v>
      </c>
      <c r="AB518" s="3" t="str">
        <f t="shared" si="37"/>
        <v>https://pokemondb.net/pokedex/Munna</v>
      </c>
      <c r="AC518">
        <v>76</v>
      </c>
      <c r="AD518">
        <v>25</v>
      </c>
      <c r="AE518">
        <v>45</v>
      </c>
      <c r="AF518">
        <v>67</v>
      </c>
      <c r="AG518">
        <v>55</v>
      </c>
      <c r="AH518">
        <v>24</v>
      </c>
      <c r="AI518">
        <v>3</v>
      </c>
      <c r="AJ518">
        <v>1</v>
      </c>
      <c r="AL518" s="35"/>
      <c r="AO518" s="3" t="str">
        <f t="shared" si="38"/>
        <v>Munna DB</v>
      </c>
      <c r="BP518">
        <v>767</v>
      </c>
      <c r="BQ518" t="s">
        <v>818</v>
      </c>
    </row>
    <row r="519" spans="26:69" x14ac:dyDescent="0.25">
      <c r="Z519">
        <v>518</v>
      </c>
      <c r="AA519" t="s">
        <v>569</v>
      </c>
      <c r="AB519" s="3" t="str">
        <f t="shared" si="37"/>
        <v>https://pokemondb.net/pokedex/Musharna</v>
      </c>
      <c r="AC519">
        <v>116</v>
      </c>
      <c r="AD519">
        <v>55</v>
      </c>
      <c r="AE519">
        <v>85</v>
      </c>
      <c r="AF519">
        <v>107</v>
      </c>
      <c r="AG519">
        <v>95</v>
      </c>
      <c r="AH519">
        <v>29</v>
      </c>
      <c r="AI519">
        <v>4</v>
      </c>
      <c r="AL519" s="35"/>
      <c r="AO519" s="3" t="str">
        <f t="shared" si="38"/>
        <v>Musharna DB</v>
      </c>
      <c r="BP519">
        <v>768</v>
      </c>
      <c r="BQ519" t="s">
        <v>819</v>
      </c>
    </row>
    <row r="520" spans="26:69" x14ac:dyDescent="0.25">
      <c r="Z520">
        <v>519</v>
      </c>
      <c r="AA520" t="s">
        <v>570</v>
      </c>
      <c r="AB520" s="3" t="str">
        <f t="shared" si="37"/>
        <v>https://pokemondb.net/pokedex/Pidove</v>
      </c>
      <c r="AC520">
        <v>50</v>
      </c>
      <c r="AD520">
        <v>55</v>
      </c>
      <c r="AE520">
        <v>50</v>
      </c>
      <c r="AF520">
        <v>36</v>
      </c>
      <c r="AG520">
        <v>30</v>
      </c>
      <c r="AH520">
        <v>43</v>
      </c>
      <c r="AI520">
        <v>3</v>
      </c>
      <c r="AJ520">
        <v>1</v>
      </c>
      <c r="AL520" s="35"/>
      <c r="AO520" s="3" t="str">
        <f t="shared" si="38"/>
        <v>Pidove DB</v>
      </c>
      <c r="BP520">
        <v>769</v>
      </c>
      <c r="BQ520" t="s">
        <v>820</v>
      </c>
    </row>
    <row r="521" spans="26:69" x14ac:dyDescent="0.25">
      <c r="Z521">
        <v>520</v>
      </c>
      <c r="AA521" t="s">
        <v>571</v>
      </c>
      <c r="AB521" s="3" t="str">
        <f t="shared" si="37"/>
        <v>https://pokemondb.net/pokedex/Tranquill</v>
      </c>
      <c r="AC521">
        <v>62</v>
      </c>
      <c r="AD521">
        <v>77</v>
      </c>
      <c r="AE521">
        <v>62</v>
      </c>
      <c r="AF521">
        <v>50</v>
      </c>
      <c r="AG521">
        <v>42</v>
      </c>
      <c r="AH521">
        <v>65</v>
      </c>
      <c r="AI521">
        <v>4</v>
      </c>
      <c r="AJ521">
        <v>21</v>
      </c>
      <c r="AL521" s="35"/>
      <c r="AO521" s="3" t="str">
        <f t="shared" si="38"/>
        <v>Tranquill DB</v>
      </c>
      <c r="BP521">
        <v>770</v>
      </c>
      <c r="BQ521" t="s">
        <v>821</v>
      </c>
    </row>
    <row r="522" spans="26:69" x14ac:dyDescent="0.25">
      <c r="Z522">
        <v>521</v>
      </c>
      <c r="AA522" t="s">
        <v>572</v>
      </c>
      <c r="AB522" s="3" t="str">
        <f t="shared" si="37"/>
        <v>https://pokemondb.net/pokedex/Unfezant</v>
      </c>
      <c r="AC522">
        <v>80</v>
      </c>
      <c r="AD522">
        <v>115</v>
      </c>
      <c r="AE522">
        <v>80</v>
      </c>
      <c r="AF522">
        <v>65</v>
      </c>
      <c r="AG522">
        <v>55</v>
      </c>
      <c r="AH522">
        <v>93</v>
      </c>
      <c r="AI522">
        <v>5</v>
      </c>
      <c r="AJ522">
        <v>32</v>
      </c>
      <c r="AL522" s="35"/>
      <c r="AO522" s="3" t="str">
        <f t="shared" si="38"/>
        <v>Unfezant DB</v>
      </c>
      <c r="BP522">
        <v>771</v>
      </c>
      <c r="BQ522" t="s">
        <v>822</v>
      </c>
    </row>
    <row r="523" spans="26:69" x14ac:dyDescent="0.25">
      <c r="Z523">
        <v>522</v>
      </c>
      <c r="AA523" t="s">
        <v>573</v>
      </c>
      <c r="AB523" s="3" t="str">
        <f t="shared" si="37"/>
        <v>https://pokemondb.net/pokedex/Blitzle</v>
      </c>
      <c r="AC523">
        <v>45</v>
      </c>
      <c r="AD523">
        <v>60</v>
      </c>
      <c r="AE523">
        <v>32</v>
      </c>
      <c r="AF523">
        <v>50</v>
      </c>
      <c r="AG523">
        <v>32</v>
      </c>
      <c r="AH523">
        <v>76</v>
      </c>
      <c r="AI523">
        <v>3</v>
      </c>
      <c r="AJ523">
        <v>1</v>
      </c>
      <c r="AL523" s="35"/>
      <c r="AO523" s="3" t="str">
        <f t="shared" si="38"/>
        <v>Blitzle DB</v>
      </c>
      <c r="BP523">
        <v>772</v>
      </c>
      <c r="BQ523" t="s">
        <v>823</v>
      </c>
    </row>
    <row r="524" spans="26:69" x14ac:dyDescent="0.25">
      <c r="Z524">
        <v>523</v>
      </c>
      <c r="AA524" t="s">
        <v>574</v>
      </c>
      <c r="AB524" s="3" t="str">
        <f t="shared" si="37"/>
        <v>https://pokemondb.net/pokedex/Zebstrika</v>
      </c>
      <c r="AC524">
        <v>75</v>
      </c>
      <c r="AD524">
        <v>100</v>
      </c>
      <c r="AE524">
        <v>63</v>
      </c>
      <c r="AF524">
        <v>80</v>
      </c>
      <c r="AG524">
        <v>63</v>
      </c>
      <c r="AH524">
        <v>116</v>
      </c>
      <c r="AI524">
        <v>5</v>
      </c>
      <c r="AJ524">
        <v>27</v>
      </c>
      <c r="AL524" s="35"/>
      <c r="AO524" s="3" t="str">
        <f t="shared" si="38"/>
        <v>Zebstrika DB</v>
      </c>
      <c r="BP524">
        <v>773</v>
      </c>
      <c r="BQ524" t="s">
        <v>824</v>
      </c>
    </row>
    <row r="525" spans="26:69" x14ac:dyDescent="0.25">
      <c r="Z525">
        <v>524</v>
      </c>
      <c r="AA525" t="s">
        <v>575</v>
      </c>
      <c r="AB525" s="3" t="str">
        <f t="shared" si="37"/>
        <v>https://pokemondb.net/pokedex/Roggenrola</v>
      </c>
      <c r="AC525">
        <v>55</v>
      </c>
      <c r="AD525">
        <v>75</v>
      </c>
      <c r="AE525">
        <v>85</v>
      </c>
      <c r="AF525">
        <v>25</v>
      </c>
      <c r="AG525">
        <v>25</v>
      </c>
      <c r="AH525">
        <v>15</v>
      </c>
      <c r="AI525">
        <v>4</v>
      </c>
      <c r="AJ525">
        <v>1</v>
      </c>
      <c r="AL525" s="35"/>
      <c r="AO525" s="3" t="str">
        <f t="shared" si="38"/>
        <v>Roggenrola DB</v>
      </c>
      <c r="BP525">
        <v>775</v>
      </c>
      <c r="BQ525" t="s">
        <v>826</v>
      </c>
    </row>
    <row r="526" spans="26:69" x14ac:dyDescent="0.25">
      <c r="Z526">
        <v>525</v>
      </c>
      <c r="AA526" t="s">
        <v>576</v>
      </c>
      <c r="AB526" s="3" t="str">
        <f t="shared" si="37"/>
        <v>https://pokemondb.net/pokedex/Boldore</v>
      </c>
      <c r="AC526">
        <v>70</v>
      </c>
      <c r="AD526">
        <v>105</v>
      </c>
      <c r="AE526">
        <v>105</v>
      </c>
      <c r="AF526">
        <v>50</v>
      </c>
      <c r="AG526">
        <v>40</v>
      </c>
      <c r="AH526">
        <v>20</v>
      </c>
      <c r="AI526">
        <v>4</v>
      </c>
      <c r="AJ526">
        <v>25</v>
      </c>
      <c r="AL526" s="35"/>
      <c r="AO526" s="3" t="str">
        <f t="shared" si="38"/>
        <v>Boldore DB</v>
      </c>
      <c r="BP526">
        <v>776</v>
      </c>
      <c r="BQ526" t="s">
        <v>827</v>
      </c>
    </row>
    <row r="527" spans="26:69" x14ac:dyDescent="0.25">
      <c r="Z527">
        <v>526</v>
      </c>
      <c r="AA527" t="s">
        <v>577</v>
      </c>
      <c r="AB527" s="3" t="str">
        <f t="shared" si="37"/>
        <v>https://pokemondb.net/pokedex/Gigalith</v>
      </c>
      <c r="AC527">
        <v>85</v>
      </c>
      <c r="AD527">
        <v>135</v>
      </c>
      <c r="AE527">
        <v>130</v>
      </c>
      <c r="AF527">
        <v>60</v>
      </c>
      <c r="AG527">
        <v>80</v>
      </c>
      <c r="AH527">
        <v>25</v>
      </c>
      <c r="AI527">
        <v>5</v>
      </c>
      <c r="AL527" s="35"/>
      <c r="AO527" s="3" t="str">
        <f t="shared" si="38"/>
        <v>Gigalith DB</v>
      </c>
      <c r="BP527">
        <v>777</v>
      </c>
      <c r="BQ527" t="s">
        <v>828</v>
      </c>
    </row>
    <row r="528" spans="26:69" x14ac:dyDescent="0.25">
      <c r="Z528">
        <v>527</v>
      </c>
      <c r="AA528" t="s">
        <v>578</v>
      </c>
      <c r="AB528" s="3" t="str">
        <f t="shared" si="37"/>
        <v>https://pokemondb.net/pokedex/Woobat</v>
      </c>
      <c r="AC528">
        <v>65</v>
      </c>
      <c r="AD528">
        <v>45</v>
      </c>
      <c r="AE528">
        <v>43</v>
      </c>
      <c r="AF528">
        <v>55</v>
      </c>
      <c r="AG528">
        <v>43</v>
      </c>
      <c r="AH528">
        <v>72</v>
      </c>
      <c r="AI528">
        <v>3</v>
      </c>
      <c r="AJ528">
        <v>1</v>
      </c>
      <c r="AL528" s="35"/>
      <c r="AO528" s="3" t="str">
        <f t="shared" si="38"/>
        <v>Woobat DB</v>
      </c>
      <c r="BP528">
        <v>778</v>
      </c>
      <c r="BQ528" t="s">
        <v>829</v>
      </c>
    </row>
    <row r="529" spans="26:69" x14ac:dyDescent="0.25">
      <c r="Z529">
        <v>528</v>
      </c>
      <c r="AA529" t="s">
        <v>579</v>
      </c>
      <c r="AB529" s="3" t="str">
        <f t="shared" si="37"/>
        <v>https://pokemondb.net/pokedex/Swoobat</v>
      </c>
      <c r="AC529">
        <v>67</v>
      </c>
      <c r="AD529">
        <v>57</v>
      </c>
      <c r="AE529">
        <v>55</v>
      </c>
      <c r="AF529">
        <v>77</v>
      </c>
      <c r="AG529">
        <v>55</v>
      </c>
      <c r="AH529">
        <v>114</v>
      </c>
      <c r="AI529">
        <v>4</v>
      </c>
      <c r="AL529" s="35"/>
      <c r="AO529" s="3" t="str">
        <f t="shared" si="38"/>
        <v>Swoobat DB</v>
      </c>
      <c r="BP529">
        <v>779</v>
      </c>
      <c r="BQ529" t="s">
        <v>830</v>
      </c>
    </row>
    <row r="530" spans="26:69" x14ac:dyDescent="0.25">
      <c r="Z530">
        <v>529</v>
      </c>
      <c r="AA530" t="s">
        <v>580</v>
      </c>
      <c r="AB530" s="3" t="str">
        <f t="shared" si="37"/>
        <v>https://pokemondb.net/pokedex/Drilbur</v>
      </c>
      <c r="AC530">
        <v>60</v>
      </c>
      <c r="AD530">
        <v>85</v>
      </c>
      <c r="AE530">
        <v>40</v>
      </c>
      <c r="AF530">
        <v>30</v>
      </c>
      <c r="AG530">
        <v>45</v>
      </c>
      <c r="AH530">
        <v>68</v>
      </c>
      <c r="AI530">
        <v>3</v>
      </c>
      <c r="AJ530">
        <v>1</v>
      </c>
      <c r="AL530" s="35"/>
      <c r="AO530" s="3" t="str">
        <f t="shared" si="38"/>
        <v>Drilbur DB</v>
      </c>
      <c r="BP530">
        <v>780</v>
      </c>
      <c r="BQ530" t="s">
        <v>831</v>
      </c>
    </row>
    <row r="531" spans="26:69" x14ac:dyDescent="0.25">
      <c r="Z531">
        <v>530</v>
      </c>
      <c r="AA531" t="s">
        <v>581</v>
      </c>
      <c r="AB531" s="3" t="str">
        <f t="shared" si="37"/>
        <v>https://pokemondb.net/pokedex/Excadrill</v>
      </c>
      <c r="AC531">
        <v>110</v>
      </c>
      <c r="AD531">
        <v>135</v>
      </c>
      <c r="AE531">
        <v>60</v>
      </c>
      <c r="AF531">
        <v>50</v>
      </c>
      <c r="AG531">
        <v>65</v>
      </c>
      <c r="AH531">
        <v>88</v>
      </c>
      <c r="AI531">
        <v>5</v>
      </c>
      <c r="AJ531">
        <v>31</v>
      </c>
      <c r="AL531" s="35"/>
      <c r="AO531" s="3" t="str">
        <f t="shared" si="38"/>
        <v>Excadrill DB</v>
      </c>
      <c r="BP531">
        <v>782</v>
      </c>
      <c r="BQ531" t="s">
        <v>833</v>
      </c>
    </row>
    <row r="532" spans="26:69" x14ac:dyDescent="0.25">
      <c r="Z532">
        <v>531</v>
      </c>
      <c r="AA532" t="s">
        <v>582</v>
      </c>
      <c r="AB532" s="3" t="str">
        <f t="shared" si="37"/>
        <v>https://pokemondb.net/pokedex/Audino</v>
      </c>
      <c r="AC532">
        <v>103</v>
      </c>
      <c r="AD532">
        <v>60</v>
      </c>
      <c r="AE532">
        <v>86</v>
      </c>
      <c r="AF532">
        <v>60</v>
      </c>
      <c r="AG532">
        <v>86</v>
      </c>
      <c r="AH532">
        <v>50</v>
      </c>
      <c r="AI532">
        <v>1</v>
      </c>
      <c r="AJ532">
        <v>1</v>
      </c>
      <c r="AK532" s="35" t="s">
        <v>1446</v>
      </c>
      <c r="AL532" s="35"/>
      <c r="AO532" s="3" t="str">
        <f t="shared" si="38"/>
        <v>Audino DB</v>
      </c>
      <c r="BP532">
        <v>783</v>
      </c>
      <c r="BQ532" t="s">
        <v>834</v>
      </c>
    </row>
    <row r="533" spans="26:69" x14ac:dyDescent="0.25">
      <c r="Z533">
        <v>532</v>
      </c>
      <c r="AA533" t="s">
        <v>583</v>
      </c>
      <c r="AB533" s="3" t="str">
        <f t="shared" si="37"/>
        <v>https://pokemondb.net/pokedex/Timburr</v>
      </c>
      <c r="AC533">
        <v>75</v>
      </c>
      <c r="AD533">
        <v>80</v>
      </c>
      <c r="AE533">
        <v>55</v>
      </c>
      <c r="AF533">
        <v>25</v>
      </c>
      <c r="AG533">
        <v>35</v>
      </c>
      <c r="AH533">
        <v>35</v>
      </c>
      <c r="AI533">
        <v>4</v>
      </c>
      <c r="AJ533">
        <v>1</v>
      </c>
      <c r="AL533" s="35"/>
      <c r="AO533" s="3" t="str">
        <f t="shared" si="38"/>
        <v>Timburr DB</v>
      </c>
      <c r="BP533">
        <v>784</v>
      </c>
      <c r="BQ533" t="s">
        <v>835</v>
      </c>
    </row>
    <row r="534" spans="26:69" x14ac:dyDescent="0.25">
      <c r="Z534">
        <v>533</v>
      </c>
      <c r="AA534" t="s">
        <v>584</v>
      </c>
      <c r="AB534" s="3" t="str">
        <f t="shared" si="37"/>
        <v>https://pokemondb.net/pokedex/Gurdurr</v>
      </c>
      <c r="AC534">
        <v>85</v>
      </c>
      <c r="AD534">
        <v>105</v>
      </c>
      <c r="AE534">
        <v>85</v>
      </c>
      <c r="AF534">
        <v>40</v>
      </c>
      <c r="AG534">
        <v>50</v>
      </c>
      <c r="AH534">
        <v>40</v>
      </c>
      <c r="AI534">
        <v>4</v>
      </c>
      <c r="AJ534">
        <v>25</v>
      </c>
      <c r="AL534" s="35"/>
      <c r="AO534" s="3" t="str">
        <f t="shared" si="38"/>
        <v>Gurdurr DB</v>
      </c>
      <c r="BP534">
        <v>819</v>
      </c>
      <c r="BQ534" t="s">
        <v>870</v>
      </c>
    </row>
    <row r="535" spans="26:69" x14ac:dyDescent="0.25">
      <c r="Z535">
        <v>534</v>
      </c>
      <c r="AA535" t="s">
        <v>585</v>
      </c>
      <c r="AB535" s="3" t="str">
        <f t="shared" si="37"/>
        <v>https://pokemondb.net/pokedex/Conkeldurr</v>
      </c>
      <c r="AC535">
        <v>105</v>
      </c>
      <c r="AD535">
        <v>140</v>
      </c>
      <c r="AE535">
        <v>95</v>
      </c>
      <c r="AF535">
        <v>55</v>
      </c>
      <c r="AG535">
        <v>65</v>
      </c>
      <c r="AH535">
        <v>45</v>
      </c>
      <c r="AI535">
        <v>6</v>
      </c>
      <c r="AL535" s="35"/>
      <c r="AO535" s="3" t="str">
        <f t="shared" si="38"/>
        <v>Conkeldurr DB</v>
      </c>
      <c r="BP535">
        <v>820</v>
      </c>
      <c r="BQ535" t="s">
        <v>871</v>
      </c>
    </row>
    <row r="536" spans="26:69" x14ac:dyDescent="0.25">
      <c r="Z536">
        <v>535</v>
      </c>
      <c r="AA536" t="s">
        <v>586</v>
      </c>
      <c r="AB536" s="3" t="str">
        <f t="shared" si="37"/>
        <v>https://pokemondb.net/pokedex/Tympole</v>
      </c>
      <c r="AC536">
        <v>50</v>
      </c>
      <c r="AD536">
        <v>50</v>
      </c>
      <c r="AE536">
        <v>40</v>
      </c>
      <c r="AF536">
        <v>50</v>
      </c>
      <c r="AG536">
        <v>40</v>
      </c>
      <c r="AH536">
        <v>64</v>
      </c>
      <c r="AI536">
        <v>3</v>
      </c>
      <c r="AJ536">
        <v>1</v>
      </c>
      <c r="AL536" s="35"/>
      <c r="AO536" s="3" t="str">
        <f t="shared" si="38"/>
        <v>Tympole DB</v>
      </c>
      <c r="BP536">
        <v>821</v>
      </c>
      <c r="BQ536" t="s">
        <v>872</v>
      </c>
    </row>
    <row r="537" spans="26:69" x14ac:dyDescent="0.25">
      <c r="Z537">
        <v>536</v>
      </c>
      <c r="AA537" t="s">
        <v>587</v>
      </c>
      <c r="AB537" s="3" t="str">
        <f t="shared" si="37"/>
        <v>https://pokemondb.net/pokedex/Palpitoad</v>
      </c>
      <c r="AC537">
        <v>75</v>
      </c>
      <c r="AD537">
        <v>65</v>
      </c>
      <c r="AE537">
        <v>55</v>
      </c>
      <c r="AF537">
        <v>65</v>
      </c>
      <c r="AG537">
        <v>55</v>
      </c>
      <c r="AH537">
        <v>69</v>
      </c>
      <c r="AI537">
        <v>4</v>
      </c>
      <c r="AJ537">
        <v>25</v>
      </c>
      <c r="AL537" s="35"/>
      <c r="AO537" s="3" t="str">
        <f t="shared" si="38"/>
        <v>Palpitoad DB</v>
      </c>
      <c r="BP537">
        <v>822</v>
      </c>
      <c r="BQ537" t="s">
        <v>873</v>
      </c>
    </row>
    <row r="538" spans="26:69" x14ac:dyDescent="0.25">
      <c r="Z538">
        <v>537</v>
      </c>
      <c r="AA538" t="s">
        <v>588</v>
      </c>
      <c r="AB538" s="3" t="str">
        <f t="shared" si="37"/>
        <v>https://pokemondb.net/pokedex/Seismitoad</v>
      </c>
      <c r="AC538">
        <v>105</v>
      </c>
      <c r="AD538">
        <v>95</v>
      </c>
      <c r="AE538">
        <v>75</v>
      </c>
      <c r="AF538">
        <v>85</v>
      </c>
      <c r="AG538">
        <v>75</v>
      </c>
      <c r="AH538">
        <v>74</v>
      </c>
      <c r="AI538">
        <v>5</v>
      </c>
      <c r="AJ538">
        <v>36</v>
      </c>
      <c r="AL538" s="35"/>
      <c r="AO538" s="3" t="str">
        <f t="shared" si="38"/>
        <v>Seismitoad DB</v>
      </c>
      <c r="BP538">
        <v>823</v>
      </c>
      <c r="BQ538" t="s">
        <v>874</v>
      </c>
    </row>
    <row r="539" spans="26:69" x14ac:dyDescent="0.25">
      <c r="Z539">
        <v>538</v>
      </c>
      <c r="AA539" t="s">
        <v>589</v>
      </c>
      <c r="AB539" s="3" t="str">
        <f t="shared" si="37"/>
        <v>https://pokemondb.net/pokedex/Throh</v>
      </c>
      <c r="AC539">
        <v>120</v>
      </c>
      <c r="AD539">
        <v>100</v>
      </c>
      <c r="AE539">
        <v>85</v>
      </c>
      <c r="AF539">
        <v>30</v>
      </c>
      <c r="AG539">
        <v>85</v>
      </c>
      <c r="AH539">
        <v>45</v>
      </c>
      <c r="AI539">
        <v>4</v>
      </c>
      <c r="AJ539">
        <v>1</v>
      </c>
      <c r="AL539" s="35"/>
      <c r="AO539" s="3" t="str">
        <f t="shared" si="38"/>
        <v>Throh DB</v>
      </c>
      <c r="BP539">
        <v>824</v>
      </c>
      <c r="BQ539" t="s">
        <v>875</v>
      </c>
    </row>
    <row r="540" spans="26:69" x14ac:dyDescent="0.25">
      <c r="Z540">
        <v>539</v>
      </c>
      <c r="AA540" t="s">
        <v>590</v>
      </c>
      <c r="AB540" s="3" t="str">
        <f t="shared" si="37"/>
        <v>https://pokemondb.net/pokedex/Sawk</v>
      </c>
      <c r="AC540">
        <v>75</v>
      </c>
      <c r="AD540">
        <v>125</v>
      </c>
      <c r="AE540">
        <v>75</v>
      </c>
      <c r="AF540">
        <v>30</v>
      </c>
      <c r="AG540">
        <v>75</v>
      </c>
      <c r="AH540">
        <v>85</v>
      </c>
      <c r="AI540">
        <v>4</v>
      </c>
      <c r="AJ540">
        <v>1</v>
      </c>
      <c r="AL540" s="35"/>
      <c r="AO540" s="3" t="str">
        <f t="shared" si="38"/>
        <v>Sawk DB</v>
      </c>
      <c r="BP540">
        <v>825</v>
      </c>
      <c r="BQ540" t="s">
        <v>876</v>
      </c>
    </row>
    <row r="541" spans="26:69" x14ac:dyDescent="0.25">
      <c r="Z541">
        <v>540</v>
      </c>
      <c r="AA541" t="s">
        <v>591</v>
      </c>
      <c r="AB541" s="3" t="str">
        <f t="shared" si="37"/>
        <v>https://pokemondb.net/pokedex/Sewaddle</v>
      </c>
      <c r="AC541">
        <v>45</v>
      </c>
      <c r="AD541">
        <v>53</v>
      </c>
      <c r="AE541">
        <v>70</v>
      </c>
      <c r="AF541">
        <v>40</v>
      </c>
      <c r="AG541">
        <v>60</v>
      </c>
      <c r="AH541">
        <v>42</v>
      </c>
      <c r="AI541">
        <v>3</v>
      </c>
      <c r="AJ541">
        <v>1</v>
      </c>
      <c r="AL541" s="35"/>
      <c r="AO541" s="3" t="str">
        <f t="shared" si="38"/>
        <v>Sewaddle DB</v>
      </c>
      <c r="BP541">
        <v>826</v>
      </c>
      <c r="BQ541" t="s">
        <v>877</v>
      </c>
    </row>
    <row r="542" spans="26:69" x14ac:dyDescent="0.25">
      <c r="Z542">
        <v>541</v>
      </c>
      <c r="AA542" t="s">
        <v>592</v>
      </c>
      <c r="AB542" s="3" t="str">
        <f t="shared" si="37"/>
        <v>https://pokemondb.net/pokedex/Swadloon</v>
      </c>
      <c r="AC542">
        <v>55</v>
      </c>
      <c r="AD542">
        <v>63</v>
      </c>
      <c r="AE542">
        <v>90</v>
      </c>
      <c r="AF542">
        <v>50</v>
      </c>
      <c r="AG542">
        <v>80</v>
      </c>
      <c r="AH542">
        <v>42</v>
      </c>
      <c r="AI542">
        <v>4</v>
      </c>
      <c r="AJ542">
        <v>20</v>
      </c>
      <c r="AL542" s="35"/>
      <c r="AO542" s="3" t="str">
        <f t="shared" si="38"/>
        <v>Swadloon DB</v>
      </c>
      <c r="BP542">
        <v>827</v>
      </c>
      <c r="BQ542" t="s">
        <v>878</v>
      </c>
    </row>
    <row r="543" spans="26:69" x14ac:dyDescent="0.25">
      <c r="Z543">
        <v>542</v>
      </c>
      <c r="AA543" t="s">
        <v>593</v>
      </c>
      <c r="AB543" s="3" t="str">
        <f t="shared" si="37"/>
        <v>https://pokemondb.net/pokedex/Leavanny</v>
      </c>
      <c r="AC543">
        <v>75</v>
      </c>
      <c r="AD543">
        <v>103</v>
      </c>
      <c r="AE543">
        <v>80</v>
      </c>
      <c r="AF543">
        <v>70</v>
      </c>
      <c r="AG543">
        <v>80</v>
      </c>
      <c r="AH543">
        <v>92</v>
      </c>
      <c r="AI543">
        <v>4</v>
      </c>
      <c r="AL543" s="35"/>
      <c r="AO543" s="3" t="str">
        <f t="shared" si="38"/>
        <v>Leavanny DB</v>
      </c>
      <c r="BP543">
        <v>828</v>
      </c>
      <c r="BQ543" t="s">
        <v>879</v>
      </c>
    </row>
    <row r="544" spans="26:69" x14ac:dyDescent="0.25">
      <c r="Z544">
        <v>543</v>
      </c>
      <c r="AA544" t="s">
        <v>594</v>
      </c>
      <c r="AB544" s="3" t="str">
        <f t="shared" si="37"/>
        <v>https://pokemondb.net/pokedex/Venipede</v>
      </c>
      <c r="AC544">
        <v>30</v>
      </c>
      <c r="AD544">
        <v>45</v>
      </c>
      <c r="AE544">
        <v>59</v>
      </c>
      <c r="AF544">
        <v>30</v>
      </c>
      <c r="AG544">
        <v>39</v>
      </c>
      <c r="AH544">
        <v>57</v>
      </c>
      <c r="AI544">
        <v>4</v>
      </c>
      <c r="AJ544">
        <v>1</v>
      </c>
      <c r="AK544" s="35" t="s">
        <v>1445</v>
      </c>
      <c r="AL544" s="35"/>
      <c r="AO544" s="3" t="str">
        <f t="shared" si="38"/>
        <v>Venipede DB</v>
      </c>
      <c r="BP544">
        <v>829</v>
      </c>
      <c r="BQ544" t="s">
        <v>880</v>
      </c>
    </row>
    <row r="545" spans="26:69" x14ac:dyDescent="0.25">
      <c r="Z545">
        <v>544</v>
      </c>
      <c r="AA545" t="s">
        <v>595</v>
      </c>
      <c r="AB545" s="3" t="str">
        <f t="shared" si="37"/>
        <v>https://pokemondb.net/pokedex/Whirlipede</v>
      </c>
      <c r="AC545">
        <v>40</v>
      </c>
      <c r="AD545">
        <v>55</v>
      </c>
      <c r="AE545">
        <v>99</v>
      </c>
      <c r="AF545">
        <v>40</v>
      </c>
      <c r="AG545">
        <v>79</v>
      </c>
      <c r="AH545">
        <v>47</v>
      </c>
      <c r="AI545">
        <v>5</v>
      </c>
      <c r="AJ545">
        <v>22</v>
      </c>
      <c r="AL545" s="35"/>
      <c r="AO545" s="3" t="str">
        <f t="shared" si="38"/>
        <v>Whirlipede DB</v>
      </c>
      <c r="BP545">
        <v>830</v>
      </c>
      <c r="BQ545" t="s">
        <v>881</v>
      </c>
    </row>
    <row r="546" spans="26:69" x14ac:dyDescent="0.25">
      <c r="Z546">
        <v>545</v>
      </c>
      <c r="AA546" t="s">
        <v>596</v>
      </c>
      <c r="AB546" s="3" t="str">
        <f t="shared" si="37"/>
        <v>https://pokemondb.net/pokedex/Scolipede</v>
      </c>
      <c r="AC546">
        <v>60</v>
      </c>
      <c r="AD546">
        <v>100</v>
      </c>
      <c r="AE546">
        <v>89</v>
      </c>
      <c r="AF546">
        <v>55</v>
      </c>
      <c r="AG546">
        <v>69</v>
      </c>
      <c r="AH546">
        <v>112</v>
      </c>
      <c r="AI546">
        <v>6</v>
      </c>
      <c r="AJ546">
        <v>30</v>
      </c>
      <c r="AL546" s="35"/>
      <c r="AO546" s="3" t="str">
        <f t="shared" si="38"/>
        <v>Scolipede DB</v>
      </c>
      <c r="BP546">
        <v>831</v>
      </c>
      <c r="BQ546" t="s">
        <v>882</v>
      </c>
    </row>
    <row r="547" spans="26:69" x14ac:dyDescent="0.25">
      <c r="Z547">
        <v>546</v>
      </c>
      <c r="AA547" t="s">
        <v>597</v>
      </c>
      <c r="AB547" s="3" t="str">
        <f t="shared" si="37"/>
        <v>https://pokemondb.net/pokedex/Cottonee</v>
      </c>
      <c r="AC547">
        <v>40</v>
      </c>
      <c r="AD547">
        <v>27</v>
      </c>
      <c r="AE547">
        <v>60</v>
      </c>
      <c r="AF547">
        <v>37</v>
      </c>
      <c r="AG547">
        <v>50</v>
      </c>
      <c r="AH547">
        <v>66</v>
      </c>
      <c r="AI547">
        <v>3</v>
      </c>
      <c r="AJ547">
        <v>1</v>
      </c>
      <c r="AL547" s="35"/>
      <c r="AO547" s="3" t="str">
        <f t="shared" si="38"/>
        <v>Cottonee DB</v>
      </c>
      <c r="BP547">
        <v>832</v>
      </c>
      <c r="BQ547" t="s">
        <v>883</v>
      </c>
    </row>
    <row r="548" spans="26:69" x14ac:dyDescent="0.25">
      <c r="Z548">
        <v>547</v>
      </c>
      <c r="AA548" t="s">
        <v>598</v>
      </c>
      <c r="AB548" s="3" t="str">
        <f t="shared" si="37"/>
        <v>https://pokemondb.net/pokedex/Whimsicott</v>
      </c>
      <c r="AC548">
        <v>60</v>
      </c>
      <c r="AD548">
        <v>67</v>
      </c>
      <c r="AE548">
        <v>85</v>
      </c>
      <c r="AF548">
        <v>77</v>
      </c>
      <c r="AG548">
        <v>75</v>
      </c>
      <c r="AH548">
        <v>116</v>
      </c>
      <c r="AI548">
        <v>4</v>
      </c>
      <c r="AL548" s="35"/>
      <c r="AO548" s="3" t="str">
        <f t="shared" si="38"/>
        <v>Whimsicott DB</v>
      </c>
      <c r="BP548">
        <v>833</v>
      </c>
      <c r="BQ548" t="s">
        <v>884</v>
      </c>
    </row>
    <row r="549" spans="26:69" x14ac:dyDescent="0.25">
      <c r="Z549">
        <v>548</v>
      </c>
      <c r="AA549" t="s">
        <v>599</v>
      </c>
      <c r="AB549" s="3" t="str">
        <f t="shared" si="37"/>
        <v>https://pokemondb.net/pokedex/Petilil</v>
      </c>
      <c r="AC549">
        <v>45</v>
      </c>
      <c r="AD549">
        <v>35</v>
      </c>
      <c r="AE549">
        <v>50</v>
      </c>
      <c r="AF549">
        <v>70</v>
      </c>
      <c r="AG549">
        <v>50</v>
      </c>
      <c r="AH549">
        <v>30</v>
      </c>
      <c r="AI549">
        <v>3</v>
      </c>
      <c r="AJ549">
        <v>1</v>
      </c>
      <c r="AL549" s="35"/>
      <c r="AO549" s="3" t="str">
        <f t="shared" si="38"/>
        <v>Petilil DB</v>
      </c>
      <c r="BP549">
        <v>834</v>
      </c>
      <c r="BQ549" t="s">
        <v>885</v>
      </c>
    </row>
    <row r="550" spans="26:69" x14ac:dyDescent="0.25">
      <c r="Z550">
        <v>549</v>
      </c>
      <c r="AA550" t="s">
        <v>600</v>
      </c>
      <c r="AB550" s="3" t="str">
        <f t="shared" si="37"/>
        <v>https://pokemondb.net/pokedex/Lilligant</v>
      </c>
      <c r="AC550">
        <v>70</v>
      </c>
      <c r="AD550">
        <v>60</v>
      </c>
      <c r="AE550">
        <v>75</v>
      </c>
      <c r="AF550">
        <v>110</v>
      </c>
      <c r="AG550">
        <v>75</v>
      </c>
      <c r="AH550">
        <v>90</v>
      </c>
      <c r="AI550">
        <v>4</v>
      </c>
      <c r="AL550" s="35"/>
      <c r="AO550" s="3" t="str">
        <f t="shared" si="38"/>
        <v>Lilligant DB</v>
      </c>
      <c r="BP550">
        <v>835</v>
      </c>
      <c r="BQ550" t="s">
        <v>886</v>
      </c>
    </row>
    <row r="551" spans="26:69" x14ac:dyDescent="0.25">
      <c r="Z551">
        <v>550</v>
      </c>
      <c r="AA551" t="s">
        <v>601</v>
      </c>
      <c r="AB551" s="3" t="str">
        <f t="shared" si="37"/>
        <v>https://pokemondb.net/pokedex/Basculin</v>
      </c>
      <c r="AC551">
        <v>70</v>
      </c>
      <c r="AD551">
        <v>92</v>
      </c>
      <c r="AE551">
        <v>65</v>
      </c>
      <c r="AF551">
        <v>80</v>
      </c>
      <c r="AG551">
        <v>55</v>
      </c>
      <c r="AH551">
        <v>98</v>
      </c>
      <c r="AI551">
        <v>5</v>
      </c>
      <c r="AJ551">
        <v>1</v>
      </c>
      <c r="AL551" s="35"/>
      <c r="AO551" s="3" t="str">
        <f t="shared" si="38"/>
        <v>Basculin DB</v>
      </c>
      <c r="BP551">
        <v>836</v>
      </c>
      <c r="BQ551" t="s">
        <v>887</v>
      </c>
    </row>
    <row r="552" spans="26:69" x14ac:dyDescent="0.25">
      <c r="Z552">
        <v>551</v>
      </c>
      <c r="AA552" t="s">
        <v>602</v>
      </c>
      <c r="AB552" s="3" t="str">
        <f t="shared" si="37"/>
        <v>https://pokemondb.net/pokedex/Sandile</v>
      </c>
      <c r="AC552">
        <v>50</v>
      </c>
      <c r="AD552">
        <v>72</v>
      </c>
      <c r="AE552">
        <v>35</v>
      </c>
      <c r="AF552">
        <v>35</v>
      </c>
      <c r="AG552">
        <v>35</v>
      </c>
      <c r="AH552">
        <v>65</v>
      </c>
      <c r="AI552">
        <v>3</v>
      </c>
      <c r="AJ552">
        <v>1</v>
      </c>
      <c r="AK552" s="35" t="s">
        <v>1459</v>
      </c>
      <c r="AL552" s="35"/>
      <c r="AO552" s="3" t="str">
        <f t="shared" si="38"/>
        <v>Sandile DB</v>
      </c>
      <c r="BP552">
        <v>837</v>
      </c>
      <c r="BQ552" t="s">
        <v>888</v>
      </c>
    </row>
    <row r="553" spans="26:69" x14ac:dyDescent="0.25">
      <c r="Z553">
        <v>552</v>
      </c>
      <c r="AA553" t="s">
        <v>603</v>
      </c>
      <c r="AB553" s="3" t="str">
        <f t="shared" si="37"/>
        <v>https://pokemondb.net/pokedex/Krokorok</v>
      </c>
      <c r="AC553">
        <v>60</v>
      </c>
      <c r="AD553">
        <v>82</v>
      </c>
      <c r="AE553">
        <v>45</v>
      </c>
      <c r="AF553">
        <v>45</v>
      </c>
      <c r="AG553">
        <v>45</v>
      </c>
      <c r="AH553">
        <v>74</v>
      </c>
      <c r="AI553">
        <v>4</v>
      </c>
      <c r="AJ553">
        <v>29</v>
      </c>
      <c r="AL553" s="35"/>
      <c r="AO553" s="3" t="str">
        <f t="shared" si="38"/>
        <v>Krokorok DB</v>
      </c>
      <c r="BP553">
        <v>838</v>
      </c>
      <c r="BQ553" t="s">
        <v>889</v>
      </c>
    </row>
    <row r="554" spans="26:69" x14ac:dyDescent="0.25">
      <c r="Z554">
        <v>553</v>
      </c>
      <c r="AA554" t="s">
        <v>604</v>
      </c>
      <c r="AB554" s="3" t="str">
        <f t="shared" si="37"/>
        <v>https://pokemondb.net/pokedex/Krookodile</v>
      </c>
      <c r="AC554">
        <v>95</v>
      </c>
      <c r="AD554">
        <v>117</v>
      </c>
      <c r="AE554">
        <v>80</v>
      </c>
      <c r="AF554">
        <v>65</v>
      </c>
      <c r="AG554">
        <v>70</v>
      </c>
      <c r="AH554">
        <v>92</v>
      </c>
      <c r="AI554">
        <v>6</v>
      </c>
      <c r="AJ554">
        <v>40</v>
      </c>
      <c r="AL554" s="35"/>
      <c r="AO554" s="3" t="str">
        <f t="shared" si="38"/>
        <v>Krookodile DB</v>
      </c>
      <c r="BP554">
        <v>839</v>
      </c>
      <c r="BQ554" t="s">
        <v>890</v>
      </c>
    </row>
    <row r="555" spans="26:69" x14ac:dyDescent="0.25">
      <c r="Z555">
        <v>554</v>
      </c>
      <c r="AA555" t="s">
        <v>605</v>
      </c>
      <c r="AB555" s="3" t="str">
        <f t="shared" si="37"/>
        <v>https://pokemondb.net/pokedex/Darumaka</v>
      </c>
      <c r="AC555">
        <v>70</v>
      </c>
      <c r="AD555">
        <v>90</v>
      </c>
      <c r="AE555">
        <v>45</v>
      </c>
      <c r="AF555">
        <v>15</v>
      </c>
      <c r="AG555">
        <v>45</v>
      </c>
      <c r="AH555">
        <v>50</v>
      </c>
      <c r="AI555">
        <v>3</v>
      </c>
      <c r="AJ555">
        <v>1</v>
      </c>
      <c r="AL555" s="35"/>
      <c r="AO555" s="3" t="str">
        <f t="shared" si="38"/>
        <v>Darumaka DB</v>
      </c>
      <c r="BP555">
        <v>840</v>
      </c>
      <c r="BQ555" t="s">
        <v>891</v>
      </c>
    </row>
    <row r="556" spans="26:69" x14ac:dyDescent="0.25">
      <c r="Z556">
        <v>555</v>
      </c>
      <c r="AA556" t="s">
        <v>606</v>
      </c>
      <c r="AB556" s="3" t="str">
        <f t="shared" si="37"/>
        <v>https://pokemondb.net/pokedex/Darmanitan</v>
      </c>
      <c r="AC556">
        <v>105</v>
      </c>
      <c r="AD556">
        <v>140</v>
      </c>
      <c r="AE556">
        <v>55</v>
      </c>
      <c r="AF556">
        <v>30</v>
      </c>
      <c r="AG556">
        <v>55</v>
      </c>
      <c r="AH556">
        <v>95</v>
      </c>
      <c r="AI556">
        <v>6</v>
      </c>
      <c r="AJ556">
        <v>35</v>
      </c>
      <c r="AL556" s="35"/>
      <c r="AO556" s="3" t="str">
        <f t="shared" si="38"/>
        <v>Darmanitan DB</v>
      </c>
      <c r="BP556">
        <v>841</v>
      </c>
      <c r="BQ556" t="s">
        <v>892</v>
      </c>
    </row>
    <row r="557" spans="26:69" x14ac:dyDescent="0.25">
      <c r="Z557">
        <v>556</v>
      </c>
      <c r="AA557" t="s">
        <v>607</v>
      </c>
      <c r="AB557" s="3" t="str">
        <f t="shared" si="37"/>
        <v>https://pokemondb.net/pokedex/Maractus</v>
      </c>
      <c r="AC557">
        <v>75</v>
      </c>
      <c r="AD557">
        <v>86</v>
      </c>
      <c r="AE557">
        <v>67</v>
      </c>
      <c r="AF557">
        <v>106</v>
      </c>
      <c r="AG557">
        <v>67</v>
      </c>
      <c r="AH557">
        <v>60</v>
      </c>
      <c r="AI557">
        <v>4</v>
      </c>
      <c r="AJ557">
        <v>1</v>
      </c>
      <c r="AL557" s="35"/>
      <c r="AO557" s="3" t="str">
        <f t="shared" si="38"/>
        <v>Maractus DB</v>
      </c>
      <c r="BP557">
        <v>842</v>
      </c>
      <c r="BQ557" t="s">
        <v>893</v>
      </c>
    </row>
    <row r="558" spans="26:69" x14ac:dyDescent="0.25">
      <c r="Z558">
        <v>557</v>
      </c>
      <c r="AA558" t="s">
        <v>608</v>
      </c>
      <c r="AB558" s="3" t="str">
        <f t="shared" si="37"/>
        <v>https://pokemondb.net/pokedex/Dwebble</v>
      </c>
      <c r="AC558">
        <v>50</v>
      </c>
      <c r="AD558">
        <v>65</v>
      </c>
      <c r="AE558">
        <v>85</v>
      </c>
      <c r="AF558">
        <v>35</v>
      </c>
      <c r="AG558">
        <v>35</v>
      </c>
      <c r="AH558">
        <v>55</v>
      </c>
      <c r="AI558">
        <v>3</v>
      </c>
      <c r="AJ558">
        <v>1</v>
      </c>
      <c r="AL558" s="35"/>
      <c r="AO558" s="3" t="str">
        <f t="shared" si="38"/>
        <v>Dwebble DB</v>
      </c>
      <c r="BP558">
        <v>843</v>
      </c>
      <c r="BQ558" t="s">
        <v>894</v>
      </c>
    </row>
    <row r="559" spans="26:69" x14ac:dyDescent="0.25">
      <c r="Z559">
        <v>558</v>
      </c>
      <c r="AA559" t="s">
        <v>609</v>
      </c>
      <c r="AB559" s="3" t="str">
        <f t="shared" si="37"/>
        <v>https://pokemondb.net/pokedex/Crustle</v>
      </c>
      <c r="AC559">
        <v>70</v>
      </c>
      <c r="AD559">
        <v>105</v>
      </c>
      <c r="AE559">
        <v>125</v>
      </c>
      <c r="AF559">
        <v>65</v>
      </c>
      <c r="AG559">
        <v>75</v>
      </c>
      <c r="AH559">
        <v>45</v>
      </c>
      <c r="AI559">
        <v>4</v>
      </c>
      <c r="AJ559">
        <v>34</v>
      </c>
      <c r="AL559" s="35"/>
      <c r="AO559" s="3" t="str">
        <f t="shared" si="38"/>
        <v>Crustle DB</v>
      </c>
      <c r="BP559">
        <v>844</v>
      </c>
      <c r="BQ559" t="s">
        <v>895</v>
      </c>
    </row>
    <row r="560" spans="26:69" x14ac:dyDescent="0.25">
      <c r="Z560">
        <v>559</v>
      </c>
      <c r="AA560" t="s">
        <v>610</v>
      </c>
      <c r="AB560" s="3" t="str">
        <f t="shared" si="37"/>
        <v>https://pokemondb.net/pokedex/Scraggy</v>
      </c>
      <c r="AC560">
        <v>50</v>
      </c>
      <c r="AD560">
        <v>75</v>
      </c>
      <c r="AE560">
        <v>70</v>
      </c>
      <c r="AF560">
        <v>35</v>
      </c>
      <c r="AG560">
        <v>70</v>
      </c>
      <c r="AH560">
        <v>48</v>
      </c>
      <c r="AI560">
        <v>3</v>
      </c>
      <c r="AJ560">
        <v>1</v>
      </c>
      <c r="AL560" s="35"/>
      <c r="AO560" s="3" t="str">
        <f t="shared" si="38"/>
        <v>Scraggy DB</v>
      </c>
      <c r="BP560">
        <v>845</v>
      </c>
      <c r="BQ560" t="s">
        <v>896</v>
      </c>
    </row>
    <row r="561" spans="26:69" x14ac:dyDescent="0.25">
      <c r="Z561">
        <v>560</v>
      </c>
      <c r="AA561" t="s">
        <v>611</v>
      </c>
      <c r="AB561" s="3" t="str">
        <f t="shared" si="37"/>
        <v>https://pokemondb.net/pokedex/Scrafty</v>
      </c>
      <c r="AC561">
        <v>65</v>
      </c>
      <c r="AD561">
        <v>90</v>
      </c>
      <c r="AE561">
        <v>115</v>
      </c>
      <c r="AF561">
        <v>45</v>
      </c>
      <c r="AG561">
        <v>115</v>
      </c>
      <c r="AH561">
        <v>58</v>
      </c>
      <c r="AI561">
        <v>4</v>
      </c>
      <c r="AJ561">
        <v>39</v>
      </c>
      <c r="AL561" s="35"/>
      <c r="AO561" s="3" t="str">
        <f t="shared" si="38"/>
        <v>Scrafty DB</v>
      </c>
      <c r="BP561">
        <v>846</v>
      </c>
      <c r="BQ561" t="s">
        <v>897</v>
      </c>
    </row>
    <row r="562" spans="26:69" x14ac:dyDescent="0.25">
      <c r="Z562">
        <v>561</v>
      </c>
      <c r="AA562" t="s">
        <v>612</v>
      </c>
      <c r="AB562" s="3" t="str">
        <f t="shared" si="37"/>
        <v>https://pokemondb.net/pokedex/Sigilyph</v>
      </c>
      <c r="AC562">
        <v>72</v>
      </c>
      <c r="AD562">
        <v>58</v>
      </c>
      <c r="AE562">
        <v>80</v>
      </c>
      <c r="AF562">
        <v>103</v>
      </c>
      <c r="AG562">
        <v>80</v>
      </c>
      <c r="AH562">
        <v>97</v>
      </c>
      <c r="AI562">
        <v>4</v>
      </c>
      <c r="AJ562">
        <v>1</v>
      </c>
      <c r="AK562" s="35" t="s">
        <v>1467</v>
      </c>
      <c r="AL562" s="35"/>
      <c r="AO562" s="3" t="str">
        <f t="shared" si="38"/>
        <v>Sigilyph DB</v>
      </c>
      <c r="BP562">
        <v>847</v>
      </c>
      <c r="BQ562" t="s">
        <v>898</v>
      </c>
    </row>
    <row r="563" spans="26:69" x14ac:dyDescent="0.25">
      <c r="Z563">
        <v>562</v>
      </c>
      <c r="AA563" t="s">
        <v>613</v>
      </c>
      <c r="AB563" s="3" t="str">
        <f t="shared" si="37"/>
        <v>https://pokemondb.net/pokedex/Yamask</v>
      </c>
      <c r="AC563">
        <v>38</v>
      </c>
      <c r="AD563">
        <v>30</v>
      </c>
      <c r="AE563">
        <v>85</v>
      </c>
      <c r="AF563">
        <v>55</v>
      </c>
      <c r="AG563">
        <v>65</v>
      </c>
      <c r="AH563">
        <v>30</v>
      </c>
      <c r="AI563">
        <v>4</v>
      </c>
      <c r="AJ563">
        <v>1</v>
      </c>
      <c r="AL563" s="35"/>
      <c r="AO563" s="3" t="str">
        <f t="shared" si="38"/>
        <v>Yamask DB</v>
      </c>
      <c r="BP563">
        <v>848</v>
      </c>
      <c r="BQ563" t="s">
        <v>899</v>
      </c>
    </row>
    <row r="564" spans="26:69" x14ac:dyDescent="0.25">
      <c r="Z564">
        <v>563</v>
      </c>
      <c r="AA564" t="s">
        <v>614</v>
      </c>
      <c r="AB564" s="3" t="str">
        <f t="shared" si="37"/>
        <v>https://pokemondb.net/pokedex/Cofagrigus</v>
      </c>
      <c r="AC564">
        <v>58</v>
      </c>
      <c r="AD564">
        <v>50</v>
      </c>
      <c r="AE564">
        <v>145</v>
      </c>
      <c r="AF564">
        <v>95</v>
      </c>
      <c r="AG564">
        <v>105</v>
      </c>
      <c r="AH564">
        <v>30</v>
      </c>
      <c r="AI564">
        <v>6</v>
      </c>
      <c r="AJ564">
        <v>34</v>
      </c>
      <c r="AL564" s="35"/>
      <c r="AO564" s="3" t="str">
        <f t="shared" si="38"/>
        <v>Cofagrigus DB</v>
      </c>
      <c r="BP564">
        <v>849</v>
      </c>
      <c r="BQ564" t="s">
        <v>900</v>
      </c>
    </row>
    <row r="565" spans="26:69" x14ac:dyDescent="0.25">
      <c r="Z565">
        <v>564</v>
      </c>
      <c r="AA565" t="s">
        <v>615</v>
      </c>
      <c r="AB565" s="3" t="str">
        <f t="shared" si="37"/>
        <v>https://pokemondb.net/pokedex/Tirtouga</v>
      </c>
      <c r="AC565">
        <v>54</v>
      </c>
      <c r="AD565">
        <v>78</v>
      </c>
      <c r="AE565">
        <v>103</v>
      </c>
      <c r="AF565">
        <v>53</v>
      </c>
      <c r="AG565">
        <v>45</v>
      </c>
      <c r="AH565">
        <v>22</v>
      </c>
      <c r="AI565">
        <v>3</v>
      </c>
      <c r="AJ565">
        <v>1</v>
      </c>
      <c r="AL565" s="35"/>
      <c r="AO565" s="3" t="str">
        <f t="shared" si="38"/>
        <v>Tirtouga DB</v>
      </c>
      <c r="BP565">
        <v>850</v>
      </c>
      <c r="BQ565" t="s">
        <v>901</v>
      </c>
    </row>
    <row r="566" spans="26:69" x14ac:dyDescent="0.25">
      <c r="Z566">
        <v>565</v>
      </c>
      <c r="AA566" t="s">
        <v>616</v>
      </c>
      <c r="AB566" s="3" t="str">
        <f t="shared" si="37"/>
        <v>https://pokemondb.net/pokedex/Carracosta</v>
      </c>
      <c r="AC566">
        <v>74</v>
      </c>
      <c r="AD566">
        <v>108</v>
      </c>
      <c r="AE566">
        <v>133</v>
      </c>
      <c r="AF566">
        <v>83</v>
      </c>
      <c r="AG566">
        <v>65</v>
      </c>
      <c r="AH566">
        <v>32</v>
      </c>
      <c r="AI566">
        <v>6</v>
      </c>
      <c r="AJ566">
        <v>37</v>
      </c>
      <c r="AL566" s="35"/>
      <c r="AO566" s="3" t="str">
        <f t="shared" si="38"/>
        <v>Carracosta DB</v>
      </c>
      <c r="BP566">
        <v>851</v>
      </c>
      <c r="BQ566" t="s">
        <v>902</v>
      </c>
    </row>
    <row r="567" spans="26:69" x14ac:dyDescent="0.25">
      <c r="Z567">
        <v>566</v>
      </c>
      <c r="AA567" t="s">
        <v>617</v>
      </c>
      <c r="AB567" s="3" t="str">
        <f t="shared" si="37"/>
        <v>https://pokemondb.net/pokedex/Archen</v>
      </c>
      <c r="AC567">
        <v>55</v>
      </c>
      <c r="AD567">
        <v>112</v>
      </c>
      <c r="AE567">
        <v>45</v>
      </c>
      <c r="AF567">
        <v>74</v>
      </c>
      <c r="AG567">
        <v>45</v>
      </c>
      <c r="AH567">
        <v>70</v>
      </c>
      <c r="AI567">
        <v>3</v>
      </c>
      <c r="AJ567">
        <v>1</v>
      </c>
      <c r="AL567" s="35"/>
      <c r="AO567" s="3" t="str">
        <f t="shared" si="38"/>
        <v>Archen DB</v>
      </c>
      <c r="BP567">
        <v>852</v>
      </c>
      <c r="BQ567" t="s">
        <v>903</v>
      </c>
    </row>
    <row r="568" spans="26:69" x14ac:dyDescent="0.25">
      <c r="Z568">
        <v>567</v>
      </c>
      <c r="AA568" t="s">
        <v>618</v>
      </c>
      <c r="AB568" s="3" t="str">
        <f t="shared" si="37"/>
        <v>https://pokemondb.net/pokedex/Archeops</v>
      </c>
      <c r="AC568">
        <v>75</v>
      </c>
      <c r="AD568">
        <v>140</v>
      </c>
      <c r="AE568">
        <v>65</v>
      </c>
      <c r="AF568">
        <v>112</v>
      </c>
      <c r="AG568">
        <v>65</v>
      </c>
      <c r="AH568">
        <v>110</v>
      </c>
      <c r="AI568">
        <v>6</v>
      </c>
      <c r="AJ568">
        <v>37</v>
      </c>
      <c r="AL568" s="35"/>
      <c r="AO568" s="3" t="str">
        <f t="shared" si="38"/>
        <v>Archeops DB</v>
      </c>
      <c r="BP568">
        <v>853</v>
      </c>
      <c r="BQ568" t="s">
        <v>904</v>
      </c>
    </row>
    <row r="569" spans="26:69" x14ac:dyDescent="0.25">
      <c r="Z569">
        <v>568</v>
      </c>
      <c r="AA569" t="s">
        <v>619</v>
      </c>
      <c r="AB569" s="3" t="str">
        <f t="shared" si="37"/>
        <v>https://pokemondb.net/pokedex/Trubbish</v>
      </c>
      <c r="AC569">
        <v>50</v>
      </c>
      <c r="AD569">
        <v>50</v>
      </c>
      <c r="AE569">
        <v>62</v>
      </c>
      <c r="AF569">
        <v>40</v>
      </c>
      <c r="AG569">
        <v>62</v>
      </c>
      <c r="AH569">
        <v>65</v>
      </c>
      <c r="AI569">
        <v>4</v>
      </c>
      <c r="AJ569">
        <v>1</v>
      </c>
      <c r="AL569" s="35"/>
      <c r="AO569" s="3" t="str">
        <f t="shared" si="38"/>
        <v>Trubbish DB</v>
      </c>
      <c r="BP569">
        <v>862</v>
      </c>
      <c r="BQ569" t="s">
        <v>913</v>
      </c>
    </row>
    <row r="570" spans="26:69" x14ac:dyDescent="0.25">
      <c r="Z570">
        <v>569</v>
      </c>
      <c r="AA570" t="s">
        <v>620</v>
      </c>
      <c r="AB570" s="3" t="str">
        <f t="shared" si="37"/>
        <v>https://pokemondb.net/pokedex/Garbodor</v>
      </c>
      <c r="AC570">
        <v>80</v>
      </c>
      <c r="AD570">
        <v>95</v>
      </c>
      <c r="AE570">
        <v>82</v>
      </c>
      <c r="AF570">
        <v>60</v>
      </c>
      <c r="AG570">
        <v>82</v>
      </c>
      <c r="AH570">
        <v>75</v>
      </c>
      <c r="AI570">
        <v>5</v>
      </c>
      <c r="AJ570">
        <v>36</v>
      </c>
      <c r="AL570" s="35"/>
      <c r="AO570" s="3" t="str">
        <f t="shared" si="38"/>
        <v>Garbodor DB</v>
      </c>
      <c r="BP570">
        <v>863</v>
      </c>
      <c r="BQ570" t="s">
        <v>914</v>
      </c>
    </row>
    <row r="571" spans="26:69" x14ac:dyDescent="0.25">
      <c r="Z571">
        <v>570</v>
      </c>
      <c r="AA571" t="s">
        <v>621</v>
      </c>
      <c r="AB571" s="3" t="str">
        <f t="shared" si="37"/>
        <v>https://pokemondb.net/pokedex/Zorua</v>
      </c>
      <c r="AC571">
        <v>40</v>
      </c>
      <c r="AD571">
        <v>65</v>
      </c>
      <c r="AE571">
        <v>40</v>
      </c>
      <c r="AF571">
        <v>80</v>
      </c>
      <c r="AG571">
        <v>40</v>
      </c>
      <c r="AH571">
        <v>65</v>
      </c>
      <c r="AI571">
        <v>3</v>
      </c>
      <c r="AJ571">
        <v>1</v>
      </c>
      <c r="AL571" s="35"/>
      <c r="AO571" s="3" t="str">
        <f t="shared" si="38"/>
        <v>Zorua DB</v>
      </c>
      <c r="BP571">
        <v>865</v>
      </c>
      <c r="BQ571" t="s">
        <v>916</v>
      </c>
    </row>
    <row r="572" spans="26:69" x14ac:dyDescent="0.25">
      <c r="Z572">
        <v>571</v>
      </c>
      <c r="AA572" t="s">
        <v>622</v>
      </c>
      <c r="AB572" s="3" t="str">
        <f t="shared" si="37"/>
        <v>https://pokemondb.net/pokedex/Zoroark</v>
      </c>
      <c r="AC572">
        <v>60</v>
      </c>
      <c r="AD572">
        <v>105</v>
      </c>
      <c r="AE572">
        <v>60</v>
      </c>
      <c r="AF572">
        <v>120</v>
      </c>
      <c r="AG572">
        <v>60</v>
      </c>
      <c r="AH572">
        <v>105</v>
      </c>
      <c r="AI572">
        <v>5</v>
      </c>
      <c r="AJ572">
        <v>30</v>
      </c>
      <c r="AL572" s="35"/>
      <c r="AO572" s="3" t="str">
        <f t="shared" si="38"/>
        <v>Zoroark DB</v>
      </c>
      <c r="BP572">
        <v>866</v>
      </c>
      <c r="BQ572" t="s">
        <v>917</v>
      </c>
    </row>
    <row r="573" spans="26:69" x14ac:dyDescent="0.25">
      <c r="Z573">
        <v>572</v>
      </c>
      <c r="AA573" t="s">
        <v>623</v>
      </c>
      <c r="AB573" s="3" t="str">
        <f t="shared" si="37"/>
        <v>https://pokemondb.net/pokedex/Minccino</v>
      </c>
      <c r="AC573">
        <v>55</v>
      </c>
      <c r="AD573">
        <v>50</v>
      </c>
      <c r="AE573">
        <v>40</v>
      </c>
      <c r="AF573">
        <v>40</v>
      </c>
      <c r="AG573">
        <v>40</v>
      </c>
      <c r="AH573">
        <v>75</v>
      </c>
      <c r="AI573">
        <v>3</v>
      </c>
      <c r="AJ573">
        <v>1</v>
      </c>
      <c r="AL573" s="35"/>
      <c r="AO573" s="3" t="str">
        <f t="shared" si="38"/>
        <v>Minccino DB</v>
      </c>
      <c r="BP573">
        <v>867</v>
      </c>
      <c r="BQ573" t="s">
        <v>918</v>
      </c>
    </row>
    <row r="574" spans="26:69" x14ac:dyDescent="0.25">
      <c r="Z574">
        <v>573</v>
      </c>
      <c r="AA574" t="s">
        <v>624</v>
      </c>
      <c r="AB574" s="3" t="str">
        <f t="shared" si="37"/>
        <v>https://pokemondb.net/pokedex/Cinccino</v>
      </c>
      <c r="AC574">
        <v>75</v>
      </c>
      <c r="AD574">
        <v>95</v>
      </c>
      <c r="AE574">
        <v>60</v>
      </c>
      <c r="AF574">
        <v>65</v>
      </c>
      <c r="AG574">
        <v>60</v>
      </c>
      <c r="AH574">
        <v>115</v>
      </c>
      <c r="AI574">
        <v>3</v>
      </c>
      <c r="AL574" s="35"/>
      <c r="AO574" s="3" t="str">
        <f t="shared" si="38"/>
        <v>Cinccino DB</v>
      </c>
      <c r="BP574">
        <v>871</v>
      </c>
      <c r="BQ574" t="s">
        <v>922</v>
      </c>
    </row>
    <row r="575" spans="26:69" x14ac:dyDescent="0.25">
      <c r="Z575">
        <v>574</v>
      </c>
      <c r="AA575" t="s">
        <v>625</v>
      </c>
      <c r="AB575" s="3" t="str">
        <f t="shared" si="37"/>
        <v>https://pokemondb.net/pokedex/Gothita</v>
      </c>
      <c r="AC575">
        <v>45</v>
      </c>
      <c r="AD575">
        <v>30</v>
      </c>
      <c r="AE575">
        <v>50</v>
      </c>
      <c r="AF575">
        <v>55</v>
      </c>
      <c r="AG575">
        <v>65</v>
      </c>
      <c r="AH575">
        <v>45</v>
      </c>
      <c r="AI575">
        <v>3</v>
      </c>
      <c r="AJ575">
        <v>1</v>
      </c>
      <c r="AL575" s="35"/>
      <c r="AO575" s="3" t="str">
        <f t="shared" si="38"/>
        <v>Gothita DB</v>
      </c>
      <c r="BP575">
        <v>872</v>
      </c>
      <c r="BQ575" t="s">
        <v>923</v>
      </c>
    </row>
    <row r="576" spans="26:69" x14ac:dyDescent="0.25">
      <c r="Z576">
        <v>575</v>
      </c>
      <c r="AA576" t="s">
        <v>626</v>
      </c>
      <c r="AB576" s="3" t="str">
        <f t="shared" si="37"/>
        <v>https://pokemondb.net/pokedex/Gothorita</v>
      </c>
      <c r="AC576">
        <v>60</v>
      </c>
      <c r="AD576">
        <v>45</v>
      </c>
      <c r="AE576">
        <v>70</v>
      </c>
      <c r="AF576">
        <v>75</v>
      </c>
      <c r="AG576">
        <v>85</v>
      </c>
      <c r="AH576">
        <v>55</v>
      </c>
      <c r="AI576">
        <v>4</v>
      </c>
      <c r="AJ576">
        <v>32</v>
      </c>
      <c r="AL576" s="35"/>
      <c r="AO576" s="3" t="str">
        <f t="shared" si="38"/>
        <v>Gothorita DB</v>
      </c>
      <c r="BP576">
        <v>873</v>
      </c>
      <c r="BQ576" t="s">
        <v>924</v>
      </c>
    </row>
    <row r="577" spans="26:69" x14ac:dyDescent="0.25">
      <c r="Z577">
        <v>576</v>
      </c>
      <c r="AA577" t="s">
        <v>627</v>
      </c>
      <c r="AB577" s="3" t="str">
        <f t="shared" si="37"/>
        <v>https://pokemondb.net/pokedex/Gothitelle</v>
      </c>
      <c r="AC577">
        <v>70</v>
      </c>
      <c r="AD577">
        <v>55</v>
      </c>
      <c r="AE577">
        <v>95</v>
      </c>
      <c r="AF577">
        <v>95</v>
      </c>
      <c r="AG577">
        <v>110</v>
      </c>
      <c r="AH577">
        <v>65</v>
      </c>
      <c r="AI577">
        <v>5</v>
      </c>
      <c r="AJ577">
        <v>41</v>
      </c>
      <c r="AL577" s="35"/>
      <c r="AO577" s="3" t="str">
        <f t="shared" si="38"/>
        <v>Gothitelle DB</v>
      </c>
      <c r="BP577">
        <v>874</v>
      </c>
      <c r="BQ577" t="s">
        <v>925</v>
      </c>
    </row>
    <row r="578" spans="26:69" x14ac:dyDescent="0.25">
      <c r="Z578">
        <v>577</v>
      </c>
      <c r="AA578" t="s">
        <v>628</v>
      </c>
      <c r="AB578" s="3" t="str">
        <f t="shared" ref="AB578:AB641" si="39">CONCATENATE($P$4,AA578)</f>
        <v>https://pokemondb.net/pokedex/Solosis</v>
      </c>
      <c r="AC578">
        <v>45</v>
      </c>
      <c r="AD578">
        <v>30</v>
      </c>
      <c r="AE578">
        <v>40</v>
      </c>
      <c r="AF578">
        <v>105</v>
      </c>
      <c r="AG578">
        <v>50</v>
      </c>
      <c r="AH578">
        <v>20</v>
      </c>
      <c r="AI578">
        <v>3</v>
      </c>
      <c r="AJ578">
        <v>1</v>
      </c>
      <c r="AL578" s="35"/>
      <c r="AO578" s="3" t="str">
        <f t="shared" si="38"/>
        <v>Solosis DB</v>
      </c>
      <c r="BP578">
        <v>875</v>
      </c>
      <c r="BQ578" t="s">
        <v>926</v>
      </c>
    </row>
    <row r="579" spans="26:69" x14ac:dyDescent="0.25">
      <c r="Z579">
        <v>578</v>
      </c>
      <c r="AA579" t="s">
        <v>629</v>
      </c>
      <c r="AB579" s="3" t="str">
        <f t="shared" si="39"/>
        <v>https://pokemondb.net/pokedex/Duosion</v>
      </c>
      <c r="AC579">
        <v>65</v>
      </c>
      <c r="AD579">
        <v>40</v>
      </c>
      <c r="AE579">
        <v>50</v>
      </c>
      <c r="AF579">
        <v>125</v>
      </c>
      <c r="AG579">
        <v>60</v>
      </c>
      <c r="AH579">
        <v>30</v>
      </c>
      <c r="AI579">
        <v>4</v>
      </c>
      <c r="AJ579">
        <v>32</v>
      </c>
      <c r="AL579" s="35"/>
      <c r="AO579" s="3" t="str">
        <f t="shared" ref="AO579:AO642" si="40">HYPERLINK(AB579,AA579&amp;" DB")</f>
        <v>Duosion DB</v>
      </c>
      <c r="BP579">
        <v>876</v>
      </c>
      <c r="BQ579" t="s">
        <v>927</v>
      </c>
    </row>
    <row r="580" spans="26:69" x14ac:dyDescent="0.25">
      <c r="Z580">
        <v>579</v>
      </c>
      <c r="AA580" t="s">
        <v>630</v>
      </c>
      <c r="AB580" s="3" t="str">
        <f t="shared" si="39"/>
        <v>https://pokemondb.net/pokedex/Reuniclus</v>
      </c>
      <c r="AC580">
        <v>110</v>
      </c>
      <c r="AD580">
        <v>65</v>
      </c>
      <c r="AE580">
        <v>75</v>
      </c>
      <c r="AF580">
        <v>125</v>
      </c>
      <c r="AG580">
        <v>85</v>
      </c>
      <c r="AH580">
        <v>30</v>
      </c>
      <c r="AI580">
        <v>5</v>
      </c>
      <c r="AJ580">
        <v>41</v>
      </c>
      <c r="AL580" s="35"/>
      <c r="AO580" s="3" t="str">
        <f t="shared" si="40"/>
        <v>Reuniclus DB</v>
      </c>
      <c r="BP580">
        <v>877</v>
      </c>
      <c r="BQ580" t="s">
        <v>928</v>
      </c>
    </row>
    <row r="581" spans="26:69" x14ac:dyDescent="0.25">
      <c r="Z581">
        <v>580</v>
      </c>
      <c r="AA581" t="s">
        <v>631</v>
      </c>
      <c r="AB581" s="3" t="str">
        <f t="shared" si="39"/>
        <v>https://pokemondb.net/pokedex/Ducklett</v>
      </c>
      <c r="AC581">
        <v>62</v>
      </c>
      <c r="AD581">
        <v>44</v>
      </c>
      <c r="AE581">
        <v>50</v>
      </c>
      <c r="AF581">
        <v>44</v>
      </c>
      <c r="AG581">
        <v>50</v>
      </c>
      <c r="AH581">
        <v>55</v>
      </c>
      <c r="AI581">
        <v>4</v>
      </c>
      <c r="AJ581">
        <v>1</v>
      </c>
      <c r="AK581" s="35" t="s">
        <v>1437</v>
      </c>
      <c r="AL581" s="35"/>
      <c r="AO581" s="3" t="str">
        <f t="shared" si="40"/>
        <v>Ducklett DB</v>
      </c>
      <c r="BP581">
        <v>878</v>
      </c>
      <c r="BQ581" t="s">
        <v>929</v>
      </c>
    </row>
    <row r="582" spans="26:69" x14ac:dyDescent="0.25">
      <c r="Z582">
        <v>581</v>
      </c>
      <c r="AA582" t="s">
        <v>632</v>
      </c>
      <c r="AB582" s="3" t="str">
        <f t="shared" si="39"/>
        <v>https://pokemondb.net/pokedex/Swanna</v>
      </c>
      <c r="AC582">
        <v>75</v>
      </c>
      <c r="AD582">
        <v>87</v>
      </c>
      <c r="AE582">
        <v>63</v>
      </c>
      <c r="AF582">
        <v>87</v>
      </c>
      <c r="AG582">
        <v>63</v>
      </c>
      <c r="AH582">
        <v>98</v>
      </c>
      <c r="AI582">
        <v>4</v>
      </c>
      <c r="AJ582">
        <v>35</v>
      </c>
      <c r="AL582" s="35"/>
      <c r="AO582" s="3" t="str">
        <f t="shared" si="40"/>
        <v>Swanna DB</v>
      </c>
      <c r="BP582">
        <v>879</v>
      </c>
      <c r="BQ582" t="s">
        <v>930</v>
      </c>
    </row>
    <row r="583" spans="26:69" x14ac:dyDescent="0.25">
      <c r="Z583">
        <v>582</v>
      </c>
      <c r="AA583" t="s">
        <v>633</v>
      </c>
      <c r="AB583" s="3" t="str">
        <f t="shared" si="39"/>
        <v>https://pokemondb.net/pokedex/Vanillite</v>
      </c>
      <c r="AC583">
        <v>36</v>
      </c>
      <c r="AD583">
        <v>50</v>
      </c>
      <c r="AE583">
        <v>50</v>
      </c>
      <c r="AF583">
        <v>65</v>
      </c>
      <c r="AG583">
        <v>60</v>
      </c>
      <c r="AH583">
        <v>44</v>
      </c>
      <c r="AI583">
        <v>3</v>
      </c>
      <c r="AJ583">
        <v>1</v>
      </c>
      <c r="AL583" s="35"/>
      <c r="AO583" s="3" t="str">
        <f t="shared" si="40"/>
        <v>Vanillite DB</v>
      </c>
      <c r="BP583">
        <v>884</v>
      </c>
      <c r="BQ583" t="s">
        <v>935</v>
      </c>
    </row>
    <row r="584" spans="26:69" x14ac:dyDescent="0.25">
      <c r="Z584">
        <v>583</v>
      </c>
      <c r="AA584" t="s">
        <v>634</v>
      </c>
      <c r="AB584" s="3" t="str">
        <f t="shared" si="39"/>
        <v>https://pokemondb.net/pokedex/Vanillish</v>
      </c>
      <c r="AC584">
        <v>51</v>
      </c>
      <c r="AD584">
        <v>65</v>
      </c>
      <c r="AE584">
        <v>65</v>
      </c>
      <c r="AF584">
        <v>80</v>
      </c>
      <c r="AG584">
        <v>75</v>
      </c>
      <c r="AH584">
        <v>59</v>
      </c>
      <c r="AI584">
        <v>4</v>
      </c>
      <c r="AJ584">
        <v>35</v>
      </c>
      <c r="AL584" s="35"/>
      <c r="AO584" s="3" t="str">
        <f t="shared" si="40"/>
        <v>Vanillish DB</v>
      </c>
      <c r="BP584">
        <v>885</v>
      </c>
      <c r="BQ584" t="s">
        <v>936</v>
      </c>
    </row>
    <row r="585" spans="26:69" x14ac:dyDescent="0.25">
      <c r="Z585">
        <v>584</v>
      </c>
      <c r="AA585" t="s">
        <v>635</v>
      </c>
      <c r="AB585" s="3" t="str">
        <f t="shared" si="39"/>
        <v>https://pokemondb.net/pokedex/Vanilluxe</v>
      </c>
      <c r="AC585">
        <v>71</v>
      </c>
      <c r="AD585">
        <v>95</v>
      </c>
      <c r="AE585">
        <v>85</v>
      </c>
      <c r="AF585">
        <v>110</v>
      </c>
      <c r="AG585">
        <v>95</v>
      </c>
      <c r="AH585">
        <v>79</v>
      </c>
      <c r="AI585">
        <v>5</v>
      </c>
      <c r="AJ585">
        <v>47</v>
      </c>
      <c r="AL585" s="35"/>
      <c r="AO585" s="3" t="str">
        <f t="shared" si="40"/>
        <v>Vanilluxe DB</v>
      </c>
      <c r="BP585">
        <v>886</v>
      </c>
      <c r="BQ585" t="s">
        <v>937</v>
      </c>
    </row>
    <row r="586" spans="26:69" x14ac:dyDescent="0.25">
      <c r="Z586">
        <v>585</v>
      </c>
      <c r="AA586" t="s">
        <v>636</v>
      </c>
      <c r="AB586" s="3" t="str">
        <f t="shared" si="39"/>
        <v>https://pokemondb.net/pokedex/Deerling</v>
      </c>
      <c r="AC586">
        <v>60</v>
      </c>
      <c r="AD586">
        <v>60</v>
      </c>
      <c r="AE586">
        <v>50</v>
      </c>
      <c r="AF586">
        <v>40</v>
      </c>
      <c r="AG586">
        <v>50</v>
      </c>
      <c r="AH586">
        <v>75</v>
      </c>
      <c r="AI586">
        <v>3</v>
      </c>
      <c r="AJ586">
        <v>1</v>
      </c>
      <c r="AL586" s="35"/>
      <c r="AO586" s="3" t="str">
        <f t="shared" si="40"/>
        <v>Deerling DB</v>
      </c>
      <c r="BP586">
        <v>887</v>
      </c>
      <c r="BQ586" t="s">
        <v>938</v>
      </c>
    </row>
    <row r="587" spans="26:69" x14ac:dyDescent="0.25">
      <c r="Z587">
        <v>586</v>
      </c>
      <c r="AA587" t="s">
        <v>637</v>
      </c>
      <c r="AB587" s="3" t="str">
        <f t="shared" si="39"/>
        <v>https://pokemondb.net/pokedex/Sawsbuck</v>
      </c>
      <c r="AC587">
        <v>80</v>
      </c>
      <c r="AD587">
        <v>100</v>
      </c>
      <c r="AE587">
        <v>70</v>
      </c>
      <c r="AF587">
        <v>60</v>
      </c>
      <c r="AG587">
        <v>70</v>
      </c>
      <c r="AH587">
        <v>95</v>
      </c>
      <c r="AI587">
        <v>5</v>
      </c>
      <c r="AJ587">
        <v>34</v>
      </c>
      <c r="AL587" s="35"/>
      <c r="AO587" s="3" t="str">
        <f t="shared" si="40"/>
        <v>Sawsbuck DB</v>
      </c>
      <c r="BP587">
        <v>899</v>
      </c>
      <c r="BQ587" t="s">
        <v>950</v>
      </c>
    </row>
    <row r="588" spans="26:69" x14ac:dyDescent="0.25">
      <c r="Z588">
        <v>587</v>
      </c>
      <c r="AA588" t="s">
        <v>638</v>
      </c>
      <c r="AB588" s="3" t="str">
        <f t="shared" si="39"/>
        <v>https://pokemondb.net/pokedex/Emolga</v>
      </c>
      <c r="AC588">
        <v>55</v>
      </c>
      <c r="AD588">
        <v>75</v>
      </c>
      <c r="AE588">
        <v>60</v>
      </c>
      <c r="AF588">
        <v>75</v>
      </c>
      <c r="AG588">
        <v>60</v>
      </c>
      <c r="AH588">
        <v>103</v>
      </c>
      <c r="AI588">
        <v>3</v>
      </c>
      <c r="AJ588">
        <v>1</v>
      </c>
      <c r="AK588" s="35" t="s">
        <v>1468</v>
      </c>
      <c r="AL588" s="35"/>
      <c r="AO588" s="3" t="str">
        <f t="shared" si="40"/>
        <v>Emolga DB</v>
      </c>
      <c r="BP588">
        <v>900</v>
      </c>
      <c r="BQ588" t="s">
        <v>951</v>
      </c>
    </row>
    <row r="589" spans="26:69" x14ac:dyDescent="0.25">
      <c r="Z589">
        <v>588</v>
      </c>
      <c r="AA589" t="s">
        <v>639</v>
      </c>
      <c r="AB589" s="3" t="str">
        <f t="shared" si="39"/>
        <v>https://pokemondb.net/pokedex/Karrablast</v>
      </c>
      <c r="AC589">
        <v>50</v>
      </c>
      <c r="AD589">
        <v>75</v>
      </c>
      <c r="AE589">
        <v>45</v>
      </c>
      <c r="AF589">
        <v>40</v>
      </c>
      <c r="AG589">
        <v>45</v>
      </c>
      <c r="AH589">
        <v>60</v>
      </c>
      <c r="AI589">
        <v>3</v>
      </c>
      <c r="AJ589">
        <v>1</v>
      </c>
      <c r="AL589" s="35"/>
      <c r="AO589" s="3" t="str">
        <f t="shared" si="40"/>
        <v>Karrablast DB</v>
      </c>
      <c r="BP589">
        <v>902</v>
      </c>
      <c r="BQ589" t="s">
        <v>953</v>
      </c>
    </row>
    <row r="590" spans="26:69" x14ac:dyDescent="0.25">
      <c r="Z590">
        <v>589</v>
      </c>
      <c r="AA590" t="s">
        <v>640</v>
      </c>
      <c r="AB590" s="3" t="str">
        <f t="shared" si="39"/>
        <v>https://pokemondb.net/pokedex/Escavalier</v>
      </c>
      <c r="AC590">
        <v>70</v>
      </c>
      <c r="AD590">
        <v>135</v>
      </c>
      <c r="AE590">
        <v>105</v>
      </c>
      <c r="AF590">
        <v>60</v>
      </c>
      <c r="AG590">
        <v>105</v>
      </c>
      <c r="AH590">
        <v>20</v>
      </c>
      <c r="AI590">
        <v>5</v>
      </c>
      <c r="AL590" s="35"/>
      <c r="AO590" s="3" t="str">
        <f t="shared" si="40"/>
        <v>Escavalier DB</v>
      </c>
      <c r="BP590">
        <v>903</v>
      </c>
      <c r="BQ590" t="s">
        <v>954</v>
      </c>
    </row>
    <row r="591" spans="26:69" x14ac:dyDescent="0.25">
      <c r="Z591">
        <v>590</v>
      </c>
      <c r="AA591" t="s">
        <v>641</v>
      </c>
      <c r="AB591" s="3" t="str">
        <f t="shared" si="39"/>
        <v>https://pokemondb.net/pokedex/Foongus</v>
      </c>
      <c r="AC591">
        <v>69</v>
      </c>
      <c r="AD591">
        <v>55</v>
      </c>
      <c r="AE591">
        <v>45</v>
      </c>
      <c r="AF591">
        <v>55</v>
      </c>
      <c r="AG591">
        <v>55</v>
      </c>
      <c r="AH591">
        <v>15</v>
      </c>
      <c r="AI591">
        <v>2</v>
      </c>
      <c r="AJ591">
        <v>1</v>
      </c>
      <c r="AL591" s="35"/>
      <c r="AO591" s="3" t="str">
        <f t="shared" si="40"/>
        <v>Foongus DB</v>
      </c>
      <c r="BP591">
        <v>904</v>
      </c>
      <c r="BQ591" t="s">
        <v>955</v>
      </c>
    </row>
    <row r="592" spans="26:69" x14ac:dyDescent="0.25">
      <c r="Z592">
        <v>591</v>
      </c>
      <c r="AA592" t="s">
        <v>642</v>
      </c>
      <c r="AB592" s="3" t="str">
        <f t="shared" si="39"/>
        <v>https://pokemondb.net/pokedex/Amoonguss</v>
      </c>
      <c r="AC592">
        <v>114</v>
      </c>
      <c r="AD592">
        <v>85</v>
      </c>
      <c r="AE592">
        <v>70</v>
      </c>
      <c r="AF592">
        <v>85</v>
      </c>
      <c r="AG592">
        <v>80</v>
      </c>
      <c r="AH592">
        <v>30</v>
      </c>
      <c r="AI592">
        <v>5</v>
      </c>
      <c r="AJ592">
        <v>39</v>
      </c>
      <c r="AL592" s="35"/>
      <c r="AO592" s="3" t="str">
        <f t="shared" si="40"/>
        <v>Amoonguss DB</v>
      </c>
      <c r="BP592">
        <v>915</v>
      </c>
      <c r="BQ592" t="s">
        <v>966</v>
      </c>
    </row>
    <row r="593" spans="26:69" x14ac:dyDescent="0.25">
      <c r="Z593">
        <v>592</v>
      </c>
      <c r="AA593" t="s">
        <v>643</v>
      </c>
      <c r="AB593" s="3" t="str">
        <f t="shared" si="39"/>
        <v>https://pokemondb.net/pokedex/Frillish</v>
      </c>
      <c r="AC593">
        <v>55</v>
      </c>
      <c r="AD593">
        <v>40</v>
      </c>
      <c r="AE593">
        <v>50</v>
      </c>
      <c r="AF593">
        <v>65</v>
      </c>
      <c r="AG593">
        <v>85</v>
      </c>
      <c r="AH593">
        <v>40</v>
      </c>
      <c r="AI593">
        <v>3</v>
      </c>
      <c r="AJ593">
        <v>1</v>
      </c>
      <c r="AL593" s="35"/>
      <c r="AO593" s="3" t="str">
        <f t="shared" si="40"/>
        <v>Frillish DB</v>
      </c>
      <c r="BP593">
        <v>916</v>
      </c>
      <c r="BQ593" t="s">
        <v>967</v>
      </c>
    </row>
    <row r="594" spans="26:69" x14ac:dyDescent="0.25">
      <c r="Z594">
        <v>593</v>
      </c>
      <c r="AA594" t="s">
        <v>644</v>
      </c>
      <c r="AB594" s="3" t="str">
        <f t="shared" si="39"/>
        <v>https://pokemondb.net/pokedex/Jellicent</v>
      </c>
      <c r="AC594">
        <v>100</v>
      </c>
      <c r="AD594">
        <v>60</v>
      </c>
      <c r="AE594">
        <v>70</v>
      </c>
      <c r="AF594">
        <v>85</v>
      </c>
      <c r="AG594">
        <v>105</v>
      </c>
      <c r="AH594">
        <v>60</v>
      </c>
      <c r="AI594">
        <v>6</v>
      </c>
      <c r="AJ594">
        <v>40</v>
      </c>
      <c r="AL594" s="35"/>
      <c r="AO594" s="3" t="str">
        <f t="shared" si="40"/>
        <v>Jellicent DB</v>
      </c>
      <c r="BP594">
        <v>917</v>
      </c>
      <c r="BQ594" t="s">
        <v>968</v>
      </c>
    </row>
    <row r="595" spans="26:69" x14ac:dyDescent="0.25">
      <c r="Z595">
        <v>594</v>
      </c>
      <c r="AA595" t="s">
        <v>645</v>
      </c>
      <c r="AB595" s="3" t="str">
        <f t="shared" si="39"/>
        <v>https://pokemondb.net/pokedex/Alomomola</v>
      </c>
      <c r="AC595">
        <v>165</v>
      </c>
      <c r="AD595">
        <v>75</v>
      </c>
      <c r="AE595">
        <v>80</v>
      </c>
      <c r="AF595">
        <v>40</v>
      </c>
      <c r="AG595">
        <v>45</v>
      </c>
      <c r="AH595">
        <v>65</v>
      </c>
      <c r="AI595">
        <v>4</v>
      </c>
      <c r="AJ595">
        <v>1</v>
      </c>
      <c r="AL595" s="35"/>
      <c r="AO595" s="3" t="str">
        <f t="shared" si="40"/>
        <v>Alomomola DB</v>
      </c>
      <c r="BP595">
        <v>918</v>
      </c>
      <c r="BQ595" t="s">
        <v>969</v>
      </c>
    </row>
    <row r="596" spans="26:69" x14ac:dyDescent="0.25">
      <c r="Z596">
        <v>595</v>
      </c>
      <c r="AA596" t="s">
        <v>646</v>
      </c>
      <c r="AB596" s="3" t="str">
        <f t="shared" si="39"/>
        <v>https://pokemondb.net/pokedex/Joltik</v>
      </c>
      <c r="AC596">
        <v>50</v>
      </c>
      <c r="AD596">
        <v>47</v>
      </c>
      <c r="AE596">
        <v>50</v>
      </c>
      <c r="AF596">
        <v>57</v>
      </c>
      <c r="AG596">
        <v>50</v>
      </c>
      <c r="AH596">
        <v>65</v>
      </c>
      <c r="AI596">
        <v>3</v>
      </c>
      <c r="AJ596">
        <v>1</v>
      </c>
      <c r="AL596" s="35"/>
      <c r="AO596" s="3" t="str">
        <f t="shared" si="40"/>
        <v>Joltik DB</v>
      </c>
      <c r="BP596">
        <v>919</v>
      </c>
      <c r="BQ596" t="s">
        <v>970</v>
      </c>
    </row>
    <row r="597" spans="26:69" x14ac:dyDescent="0.25">
      <c r="Z597">
        <v>596</v>
      </c>
      <c r="AA597" t="s">
        <v>647</v>
      </c>
      <c r="AB597" s="3" t="str">
        <f t="shared" si="39"/>
        <v>https://pokemondb.net/pokedex/Galvantula</v>
      </c>
      <c r="AC597">
        <v>70</v>
      </c>
      <c r="AD597">
        <v>77</v>
      </c>
      <c r="AE597">
        <v>60</v>
      </c>
      <c r="AF597">
        <v>97</v>
      </c>
      <c r="AG597">
        <v>60</v>
      </c>
      <c r="AH597">
        <v>108</v>
      </c>
      <c r="AI597">
        <v>5</v>
      </c>
      <c r="AJ597">
        <v>36</v>
      </c>
      <c r="AL597" s="35"/>
      <c r="AO597" s="3" t="str">
        <f t="shared" si="40"/>
        <v>Galvantula DB</v>
      </c>
      <c r="BP597">
        <v>920</v>
      </c>
      <c r="BQ597" t="s">
        <v>971</v>
      </c>
    </row>
    <row r="598" spans="26:69" x14ac:dyDescent="0.25">
      <c r="Z598">
        <v>597</v>
      </c>
      <c r="AA598" t="s">
        <v>648</v>
      </c>
      <c r="AB598" s="3" t="str">
        <f t="shared" si="39"/>
        <v>https://pokemondb.net/pokedex/Ferroseed</v>
      </c>
      <c r="AC598">
        <v>44</v>
      </c>
      <c r="AD598">
        <v>50</v>
      </c>
      <c r="AE598">
        <v>91</v>
      </c>
      <c r="AF598">
        <v>24</v>
      </c>
      <c r="AG598">
        <v>86</v>
      </c>
      <c r="AH598">
        <v>10</v>
      </c>
      <c r="AI598">
        <v>2</v>
      </c>
      <c r="AJ598">
        <v>1</v>
      </c>
      <c r="AL598" s="35"/>
      <c r="AO598" s="3" t="str">
        <f t="shared" si="40"/>
        <v>Ferroseed DB</v>
      </c>
      <c r="BP598">
        <v>921</v>
      </c>
      <c r="BQ598" t="s">
        <v>972</v>
      </c>
    </row>
    <row r="599" spans="26:69" x14ac:dyDescent="0.25">
      <c r="Z599">
        <v>598</v>
      </c>
      <c r="AA599" t="s">
        <v>649</v>
      </c>
      <c r="AB599" s="3" t="str">
        <f t="shared" si="39"/>
        <v>https://pokemondb.net/pokedex/Ferrothorn</v>
      </c>
      <c r="AC599">
        <v>74</v>
      </c>
      <c r="AD599">
        <v>94</v>
      </c>
      <c r="AE599">
        <v>131</v>
      </c>
      <c r="AF599">
        <v>54</v>
      </c>
      <c r="AG599">
        <v>116</v>
      </c>
      <c r="AH599">
        <v>20</v>
      </c>
      <c r="AI599">
        <v>5</v>
      </c>
      <c r="AJ599">
        <v>40</v>
      </c>
      <c r="AL599" s="35"/>
      <c r="AO599" s="3" t="str">
        <f t="shared" si="40"/>
        <v>Ferrothorn DB</v>
      </c>
      <c r="BP599">
        <v>922</v>
      </c>
      <c r="BQ599" t="s">
        <v>973</v>
      </c>
    </row>
    <row r="600" spans="26:69" x14ac:dyDescent="0.25">
      <c r="Z600">
        <v>599</v>
      </c>
      <c r="AA600" t="s">
        <v>650</v>
      </c>
      <c r="AB600" s="3" t="str">
        <f t="shared" si="39"/>
        <v>https://pokemondb.net/pokedex/Klink</v>
      </c>
      <c r="AC600">
        <v>40</v>
      </c>
      <c r="AD600">
        <v>55</v>
      </c>
      <c r="AE600">
        <v>70</v>
      </c>
      <c r="AF600">
        <v>45</v>
      </c>
      <c r="AG600">
        <v>60</v>
      </c>
      <c r="AH600">
        <v>30</v>
      </c>
      <c r="AI600">
        <v>3</v>
      </c>
      <c r="AJ600">
        <v>1</v>
      </c>
      <c r="AL600" s="35"/>
      <c r="AO600" s="3" t="str">
        <f t="shared" si="40"/>
        <v>Klink DB</v>
      </c>
      <c r="BP600">
        <v>923</v>
      </c>
      <c r="BQ600" t="s">
        <v>974</v>
      </c>
    </row>
    <row r="601" spans="26:69" x14ac:dyDescent="0.25">
      <c r="Z601">
        <v>600</v>
      </c>
      <c r="AA601" t="s">
        <v>651</v>
      </c>
      <c r="AB601" s="3" t="str">
        <f t="shared" si="39"/>
        <v>https://pokemondb.net/pokedex/Klang</v>
      </c>
      <c r="AC601">
        <v>60</v>
      </c>
      <c r="AD601">
        <v>80</v>
      </c>
      <c r="AE601">
        <v>95</v>
      </c>
      <c r="AF601">
        <v>70</v>
      </c>
      <c r="AG601">
        <v>85</v>
      </c>
      <c r="AH601">
        <v>50</v>
      </c>
      <c r="AI601">
        <v>4</v>
      </c>
      <c r="AJ601">
        <v>38</v>
      </c>
      <c r="AL601" s="35"/>
      <c r="AO601" s="3" t="str">
        <f t="shared" si="40"/>
        <v>Klang DB</v>
      </c>
      <c r="BP601">
        <v>926</v>
      </c>
      <c r="BQ601" t="s">
        <v>977</v>
      </c>
    </row>
    <row r="602" spans="26:69" x14ac:dyDescent="0.25">
      <c r="Z602">
        <v>601</v>
      </c>
      <c r="AA602" t="s">
        <v>652</v>
      </c>
      <c r="AB602" s="3" t="str">
        <f t="shared" si="39"/>
        <v>https://pokemondb.net/pokedex/Klinklang</v>
      </c>
      <c r="AC602">
        <v>60</v>
      </c>
      <c r="AD602">
        <v>100</v>
      </c>
      <c r="AE602">
        <v>115</v>
      </c>
      <c r="AF602">
        <v>70</v>
      </c>
      <c r="AG602">
        <v>85</v>
      </c>
      <c r="AH602">
        <v>90</v>
      </c>
      <c r="AI602">
        <v>5</v>
      </c>
      <c r="AJ602">
        <v>49</v>
      </c>
      <c r="AL602" s="35"/>
      <c r="AO602" s="3" t="str">
        <f t="shared" si="40"/>
        <v>Klinklang DB</v>
      </c>
      <c r="BP602">
        <v>927</v>
      </c>
      <c r="BQ602" t="s">
        <v>978</v>
      </c>
    </row>
    <row r="603" spans="26:69" x14ac:dyDescent="0.25">
      <c r="Z603">
        <v>602</v>
      </c>
      <c r="AA603" t="s">
        <v>653</v>
      </c>
      <c r="AB603" s="3" t="str">
        <f t="shared" si="39"/>
        <v>https://pokemondb.net/pokedex/Tynamo</v>
      </c>
      <c r="AC603">
        <v>35</v>
      </c>
      <c r="AD603">
        <v>55</v>
      </c>
      <c r="AE603">
        <v>40</v>
      </c>
      <c r="AF603">
        <v>45</v>
      </c>
      <c r="AG603">
        <v>40</v>
      </c>
      <c r="AH603">
        <v>60</v>
      </c>
      <c r="AI603">
        <v>3</v>
      </c>
      <c r="AJ603">
        <v>1</v>
      </c>
      <c r="AL603" s="35"/>
      <c r="AO603" s="3" t="str">
        <f t="shared" si="40"/>
        <v>Tynamo DB</v>
      </c>
      <c r="BP603">
        <v>928</v>
      </c>
      <c r="BQ603" t="s">
        <v>979</v>
      </c>
    </row>
    <row r="604" spans="26:69" x14ac:dyDescent="0.25">
      <c r="Z604">
        <v>603</v>
      </c>
      <c r="AA604" t="s">
        <v>654</v>
      </c>
      <c r="AB604" s="3" t="str">
        <f t="shared" si="39"/>
        <v>https://pokemondb.net/pokedex/Eelektrik</v>
      </c>
      <c r="AC604">
        <v>65</v>
      </c>
      <c r="AD604">
        <v>85</v>
      </c>
      <c r="AE604">
        <v>70</v>
      </c>
      <c r="AF604">
        <v>75</v>
      </c>
      <c r="AG604">
        <v>70</v>
      </c>
      <c r="AH604">
        <v>40</v>
      </c>
      <c r="AI604">
        <v>4</v>
      </c>
      <c r="AJ604">
        <v>39</v>
      </c>
      <c r="AL604" s="35"/>
      <c r="AO604" s="3" t="str">
        <f t="shared" si="40"/>
        <v>Eelektrik DB</v>
      </c>
      <c r="BP604">
        <v>929</v>
      </c>
      <c r="BQ604" t="s">
        <v>980</v>
      </c>
    </row>
    <row r="605" spans="26:69" x14ac:dyDescent="0.25">
      <c r="Z605">
        <v>604</v>
      </c>
      <c r="AA605" t="s">
        <v>655</v>
      </c>
      <c r="AB605" s="3" t="str">
        <f t="shared" si="39"/>
        <v>https://pokemondb.net/pokedex/Eelektross</v>
      </c>
      <c r="AC605">
        <v>85</v>
      </c>
      <c r="AD605">
        <v>115</v>
      </c>
      <c r="AE605">
        <v>80</v>
      </c>
      <c r="AF605">
        <v>105</v>
      </c>
      <c r="AG605">
        <v>80</v>
      </c>
      <c r="AH605">
        <v>50</v>
      </c>
      <c r="AI605">
        <v>6</v>
      </c>
      <c r="AL605" s="35"/>
      <c r="AO605" s="3" t="str">
        <f t="shared" si="40"/>
        <v>Eelektross DB</v>
      </c>
      <c r="BP605">
        <v>930</v>
      </c>
      <c r="BQ605" t="s">
        <v>981</v>
      </c>
    </row>
    <row r="606" spans="26:69" x14ac:dyDescent="0.25">
      <c r="Z606">
        <v>605</v>
      </c>
      <c r="AA606" t="s">
        <v>656</v>
      </c>
      <c r="AB606" s="3" t="str">
        <f t="shared" si="39"/>
        <v>https://pokemondb.net/pokedex/Elgyem</v>
      </c>
      <c r="AC606">
        <v>55</v>
      </c>
      <c r="AD606">
        <v>55</v>
      </c>
      <c r="AE606">
        <v>55</v>
      </c>
      <c r="AF606">
        <v>85</v>
      </c>
      <c r="AG606">
        <v>55</v>
      </c>
      <c r="AH606">
        <v>30</v>
      </c>
      <c r="AI606">
        <v>4</v>
      </c>
      <c r="AJ606">
        <v>1</v>
      </c>
      <c r="AL606" s="35"/>
      <c r="AO606" s="3" t="str">
        <f t="shared" si="40"/>
        <v>Elgyem DB</v>
      </c>
      <c r="BP606">
        <v>931</v>
      </c>
      <c r="BQ606" t="s">
        <v>982</v>
      </c>
    </row>
    <row r="607" spans="26:69" x14ac:dyDescent="0.25">
      <c r="Z607">
        <v>606</v>
      </c>
      <c r="AA607" t="s">
        <v>657</v>
      </c>
      <c r="AB607" s="3" t="str">
        <f t="shared" si="39"/>
        <v>https://pokemondb.net/pokedex/Beheeyem</v>
      </c>
      <c r="AC607">
        <v>75</v>
      </c>
      <c r="AD607">
        <v>75</v>
      </c>
      <c r="AE607">
        <v>75</v>
      </c>
      <c r="AF607">
        <v>125</v>
      </c>
      <c r="AG607">
        <v>95</v>
      </c>
      <c r="AH607">
        <v>40</v>
      </c>
      <c r="AI607">
        <v>4</v>
      </c>
      <c r="AJ607">
        <v>42</v>
      </c>
      <c r="AL607" s="35"/>
      <c r="AO607" s="3" t="str">
        <f t="shared" si="40"/>
        <v>Beheeyem DB</v>
      </c>
      <c r="BP607">
        <v>932</v>
      </c>
      <c r="BQ607" t="s">
        <v>983</v>
      </c>
    </row>
    <row r="608" spans="26:69" x14ac:dyDescent="0.25">
      <c r="Z608">
        <v>607</v>
      </c>
      <c r="AA608" t="s">
        <v>658</v>
      </c>
      <c r="AB608" s="3" t="str">
        <f t="shared" si="39"/>
        <v>https://pokemondb.net/pokedex/Litwick</v>
      </c>
      <c r="AC608">
        <v>50</v>
      </c>
      <c r="AD608">
        <v>30</v>
      </c>
      <c r="AE608">
        <v>55</v>
      </c>
      <c r="AF608">
        <v>65</v>
      </c>
      <c r="AG608">
        <v>55</v>
      </c>
      <c r="AH608">
        <v>20</v>
      </c>
      <c r="AI608">
        <v>3</v>
      </c>
      <c r="AJ608">
        <v>1</v>
      </c>
      <c r="AL608" s="35"/>
      <c r="AO608" s="3" t="str">
        <f t="shared" si="40"/>
        <v>Litwick DB</v>
      </c>
      <c r="BP608">
        <v>933</v>
      </c>
      <c r="BQ608" t="s">
        <v>984</v>
      </c>
    </row>
    <row r="609" spans="26:69" x14ac:dyDescent="0.25">
      <c r="Z609">
        <v>608</v>
      </c>
      <c r="AA609" t="s">
        <v>659</v>
      </c>
      <c r="AB609" s="3" t="str">
        <f t="shared" si="39"/>
        <v>https://pokemondb.net/pokedex/Lampent</v>
      </c>
      <c r="AC609">
        <v>60</v>
      </c>
      <c r="AD609">
        <v>40</v>
      </c>
      <c r="AE609">
        <v>60</v>
      </c>
      <c r="AF609">
        <v>95</v>
      </c>
      <c r="AG609">
        <v>60</v>
      </c>
      <c r="AH609">
        <v>55</v>
      </c>
      <c r="AI609">
        <v>4</v>
      </c>
      <c r="AJ609">
        <v>41</v>
      </c>
      <c r="AL609" s="35"/>
      <c r="AO609" s="3" t="str">
        <f t="shared" si="40"/>
        <v>Lampent DB</v>
      </c>
      <c r="BP609">
        <v>934</v>
      </c>
      <c r="BQ609" t="s">
        <v>985</v>
      </c>
    </row>
    <row r="610" spans="26:69" x14ac:dyDescent="0.25">
      <c r="Z610">
        <v>609</v>
      </c>
      <c r="AA610" t="s">
        <v>660</v>
      </c>
      <c r="AB610" s="3" t="str">
        <f t="shared" si="39"/>
        <v>https://pokemondb.net/pokedex/Chandelure</v>
      </c>
      <c r="AC610">
        <v>60</v>
      </c>
      <c r="AD610">
        <v>55</v>
      </c>
      <c r="AE610">
        <v>90</v>
      </c>
      <c r="AF610">
        <v>145</v>
      </c>
      <c r="AG610">
        <v>90</v>
      </c>
      <c r="AH610">
        <v>80</v>
      </c>
      <c r="AI610">
        <v>5</v>
      </c>
      <c r="AL610" s="35"/>
      <c r="AO610" s="3" t="str">
        <f t="shared" si="40"/>
        <v>Chandelure DB</v>
      </c>
      <c r="BP610">
        <v>935</v>
      </c>
      <c r="BQ610" t="s">
        <v>986</v>
      </c>
    </row>
    <row r="611" spans="26:69" x14ac:dyDescent="0.25">
      <c r="Z611">
        <v>610</v>
      </c>
      <c r="AA611" t="s">
        <v>661</v>
      </c>
      <c r="AB611" s="3" t="str">
        <f t="shared" si="39"/>
        <v>https://pokemondb.net/pokedex/Axew</v>
      </c>
      <c r="AC611">
        <v>46</v>
      </c>
      <c r="AD611">
        <v>87</v>
      </c>
      <c r="AE611">
        <v>60</v>
      </c>
      <c r="AF611">
        <v>30</v>
      </c>
      <c r="AG611">
        <v>40</v>
      </c>
      <c r="AH611">
        <v>57</v>
      </c>
      <c r="AI611">
        <v>3</v>
      </c>
      <c r="AJ611">
        <v>1</v>
      </c>
      <c r="AK611" s="35" t="s">
        <v>1450</v>
      </c>
      <c r="AL611" s="35"/>
      <c r="AO611" s="3" t="str">
        <f t="shared" si="40"/>
        <v>Axew DB</v>
      </c>
      <c r="BP611">
        <v>936</v>
      </c>
      <c r="BQ611" t="s">
        <v>987</v>
      </c>
    </row>
    <row r="612" spans="26:69" x14ac:dyDescent="0.25">
      <c r="Z612">
        <v>611</v>
      </c>
      <c r="AA612" t="s">
        <v>662</v>
      </c>
      <c r="AB612" s="3" t="str">
        <f t="shared" si="39"/>
        <v>https://pokemondb.net/pokedex/Fraxure</v>
      </c>
      <c r="AC612">
        <v>66</v>
      </c>
      <c r="AD612">
        <v>117</v>
      </c>
      <c r="AE612">
        <v>70</v>
      </c>
      <c r="AF612">
        <v>40</v>
      </c>
      <c r="AG612">
        <v>50</v>
      </c>
      <c r="AH612">
        <v>67</v>
      </c>
      <c r="AI612">
        <v>4</v>
      </c>
      <c r="AJ612">
        <v>38</v>
      </c>
      <c r="AL612" s="35"/>
      <c r="AO612" s="3" t="str">
        <f t="shared" si="40"/>
        <v>Fraxure DB</v>
      </c>
      <c r="BP612">
        <v>937</v>
      </c>
      <c r="BQ612" t="s">
        <v>988</v>
      </c>
    </row>
    <row r="613" spans="26:69" x14ac:dyDescent="0.25">
      <c r="Z613">
        <v>612</v>
      </c>
      <c r="AA613" t="s">
        <v>663</v>
      </c>
      <c r="AB613" s="3" t="str">
        <f t="shared" si="39"/>
        <v>https://pokemondb.net/pokedex/Haxorus</v>
      </c>
      <c r="AC613">
        <v>76</v>
      </c>
      <c r="AD613">
        <v>147</v>
      </c>
      <c r="AE613">
        <v>90</v>
      </c>
      <c r="AF613">
        <v>60</v>
      </c>
      <c r="AG613">
        <v>70</v>
      </c>
      <c r="AH613">
        <v>97</v>
      </c>
      <c r="AI613">
        <v>6</v>
      </c>
      <c r="AJ613">
        <v>48</v>
      </c>
      <c r="AL613" s="35"/>
      <c r="AO613" s="3" t="str">
        <f t="shared" si="40"/>
        <v>Haxorus DB</v>
      </c>
      <c r="BP613">
        <v>938</v>
      </c>
      <c r="BQ613" t="s">
        <v>989</v>
      </c>
    </row>
    <row r="614" spans="26:69" x14ac:dyDescent="0.25">
      <c r="Z614">
        <v>613</v>
      </c>
      <c r="AA614" t="s">
        <v>664</v>
      </c>
      <c r="AB614" s="3" t="str">
        <f t="shared" si="39"/>
        <v>https://pokemondb.net/pokedex/Cubchoo</v>
      </c>
      <c r="AC614">
        <v>55</v>
      </c>
      <c r="AD614">
        <v>70</v>
      </c>
      <c r="AE614">
        <v>40</v>
      </c>
      <c r="AF614">
        <v>60</v>
      </c>
      <c r="AG614">
        <v>40</v>
      </c>
      <c r="AH614">
        <v>40</v>
      </c>
      <c r="AI614">
        <v>3</v>
      </c>
      <c r="AJ614">
        <v>1</v>
      </c>
      <c r="AL614" s="35"/>
      <c r="AO614" s="3" t="str">
        <f t="shared" si="40"/>
        <v>Cubchoo DB</v>
      </c>
      <c r="BP614">
        <v>939</v>
      </c>
      <c r="BQ614" t="s">
        <v>990</v>
      </c>
    </row>
    <row r="615" spans="26:69" x14ac:dyDescent="0.25">
      <c r="Z615">
        <v>614</v>
      </c>
      <c r="AA615" t="s">
        <v>665</v>
      </c>
      <c r="AB615" s="3" t="str">
        <f t="shared" si="39"/>
        <v>https://pokemondb.net/pokedex/Beartic</v>
      </c>
      <c r="AC615">
        <v>95</v>
      </c>
      <c r="AD615">
        <v>130</v>
      </c>
      <c r="AE615">
        <v>80</v>
      </c>
      <c r="AF615">
        <v>70</v>
      </c>
      <c r="AG615">
        <v>80</v>
      </c>
      <c r="AH615">
        <v>50</v>
      </c>
      <c r="AI615">
        <v>6</v>
      </c>
      <c r="AJ615">
        <v>37</v>
      </c>
      <c r="AL615" s="35"/>
      <c r="AO615" s="3" t="str">
        <f t="shared" si="40"/>
        <v>Beartic DB</v>
      </c>
      <c r="BP615">
        <v>940</v>
      </c>
      <c r="BQ615" t="s">
        <v>991</v>
      </c>
    </row>
    <row r="616" spans="26:69" x14ac:dyDescent="0.25">
      <c r="Z616">
        <v>615</v>
      </c>
      <c r="AA616" t="s">
        <v>666</v>
      </c>
      <c r="AB616" s="3" t="str">
        <f t="shared" si="39"/>
        <v>https://pokemondb.net/pokedex/Cryogonal</v>
      </c>
      <c r="AC616">
        <v>80</v>
      </c>
      <c r="AD616">
        <v>50</v>
      </c>
      <c r="AE616">
        <v>50</v>
      </c>
      <c r="AF616">
        <v>95</v>
      </c>
      <c r="AG616">
        <v>135</v>
      </c>
      <c r="AH616">
        <v>105</v>
      </c>
      <c r="AI616">
        <v>4</v>
      </c>
      <c r="AJ616">
        <v>1</v>
      </c>
      <c r="AL616" s="35"/>
      <c r="AO616" s="3" t="str">
        <f t="shared" si="40"/>
        <v>Cryogonal DB</v>
      </c>
      <c r="BP616">
        <v>941</v>
      </c>
      <c r="BQ616" t="s">
        <v>992</v>
      </c>
    </row>
    <row r="617" spans="26:69" x14ac:dyDescent="0.25">
      <c r="Z617">
        <v>616</v>
      </c>
      <c r="AA617" t="s">
        <v>667</v>
      </c>
      <c r="AB617" s="3" t="str">
        <f t="shared" si="39"/>
        <v>https://pokemondb.net/pokedex/Shelmet</v>
      </c>
      <c r="AC617">
        <v>50</v>
      </c>
      <c r="AD617">
        <v>40</v>
      </c>
      <c r="AE617">
        <v>85</v>
      </c>
      <c r="AF617">
        <v>40</v>
      </c>
      <c r="AG617">
        <v>65</v>
      </c>
      <c r="AH617">
        <v>25</v>
      </c>
      <c r="AI617">
        <v>3</v>
      </c>
      <c r="AJ617">
        <v>1</v>
      </c>
      <c r="AL617" s="35"/>
      <c r="AO617" s="3" t="str">
        <f t="shared" si="40"/>
        <v>Shelmet DB</v>
      </c>
      <c r="BP617">
        <v>942</v>
      </c>
      <c r="BQ617" t="s">
        <v>993</v>
      </c>
    </row>
    <row r="618" spans="26:69" x14ac:dyDescent="0.25">
      <c r="Z618">
        <v>617</v>
      </c>
      <c r="AA618" t="s">
        <v>668</v>
      </c>
      <c r="AB618" s="3" t="str">
        <f t="shared" si="39"/>
        <v>https://pokemondb.net/pokedex/Accelgor</v>
      </c>
      <c r="AC618">
        <v>80</v>
      </c>
      <c r="AD618">
        <v>70</v>
      </c>
      <c r="AE618">
        <v>40</v>
      </c>
      <c r="AF618">
        <v>100</v>
      </c>
      <c r="AG618">
        <v>60</v>
      </c>
      <c r="AH618">
        <v>145</v>
      </c>
      <c r="AI618">
        <v>5</v>
      </c>
      <c r="AL618" s="35"/>
      <c r="AO618" s="3" t="str">
        <f t="shared" si="40"/>
        <v>Accelgor DB</v>
      </c>
      <c r="BP618">
        <v>943</v>
      </c>
      <c r="BQ618" t="s">
        <v>994</v>
      </c>
    </row>
    <row r="619" spans="26:69" x14ac:dyDescent="0.25">
      <c r="Z619">
        <v>618</v>
      </c>
      <c r="AA619" t="s">
        <v>669</v>
      </c>
      <c r="AB619" s="3" t="str">
        <f t="shared" si="39"/>
        <v>https://pokemondb.net/pokedex/Stunfisk</v>
      </c>
      <c r="AC619">
        <v>109</v>
      </c>
      <c r="AD619">
        <v>66</v>
      </c>
      <c r="AE619">
        <v>84</v>
      </c>
      <c r="AF619">
        <v>81</v>
      </c>
      <c r="AG619">
        <v>99</v>
      </c>
      <c r="AH619">
        <v>32</v>
      </c>
      <c r="AI619">
        <v>4</v>
      </c>
      <c r="AJ619">
        <v>1</v>
      </c>
      <c r="AL619" s="35"/>
      <c r="AO619" s="3" t="str">
        <f t="shared" si="40"/>
        <v>Stunfisk DB</v>
      </c>
      <c r="BP619">
        <v>944</v>
      </c>
      <c r="BQ619" t="s">
        <v>995</v>
      </c>
    </row>
    <row r="620" spans="26:69" x14ac:dyDescent="0.25">
      <c r="Z620">
        <v>619</v>
      </c>
      <c r="AA620" t="s">
        <v>670</v>
      </c>
      <c r="AB620" s="3" t="str">
        <f t="shared" si="39"/>
        <v>https://pokemondb.net/pokedex/Mienfoo</v>
      </c>
      <c r="AC620">
        <v>45</v>
      </c>
      <c r="AD620">
        <v>85</v>
      </c>
      <c r="AE620">
        <v>50</v>
      </c>
      <c r="AF620">
        <v>55</v>
      </c>
      <c r="AG620">
        <v>50</v>
      </c>
      <c r="AH620">
        <v>65</v>
      </c>
      <c r="AI620">
        <v>4</v>
      </c>
      <c r="AJ620">
        <v>1</v>
      </c>
      <c r="AK620" s="35" t="s">
        <v>1455</v>
      </c>
      <c r="AL620" s="35"/>
      <c r="AO620" s="3" t="str">
        <f t="shared" si="40"/>
        <v>Mienfoo DB</v>
      </c>
      <c r="BP620">
        <v>945</v>
      </c>
      <c r="BQ620" t="s">
        <v>996</v>
      </c>
    </row>
    <row r="621" spans="26:69" x14ac:dyDescent="0.25">
      <c r="Z621">
        <v>620</v>
      </c>
      <c r="AA621" t="s">
        <v>671</v>
      </c>
      <c r="AB621" s="3" t="str">
        <f t="shared" si="39"/>
        <v>https://pokemondb.net/pokedex/Mienshao</v>
      </c>
      <c r="AC621">
        <v>65</v>
      </c>
      <c r="AD621">
        <v>125</v>
      </c>
      <c r="AE621">
        <v>60</v>
      </c>
      <c r="AF621">
        <v>95</v>
      </c>
      <c r="AG621">
        <v>60</v>
      </c>
      <c r="AH621">
        <v>105</v>
      </c>
      <c r="AI621">
        <v>5</v>
      </c>
      <c r="AJ621">
        <v>50</v>
      </c>
      <c r="AL621" s="35"/>
      <c r="AO621" s="3" t="str">
        <f t="shared" si="40"/>
        <v>Mienshao DB</v>
      </c>
      <c r="BP621">
        <v>946</v>
      </c>
      <c r="BQ621" t="s">
        <v>997</v>
      </c>
    </row>
    <row r="622" spans="26:69" x14ac:dyDescent="0.25">
      <c r="Z622">
        <v>621</v>
      </c>
      <c r="AA622" t="s">
        <v>672</v>
      </c>
      <c r="AB622" s="3" t="str">
        <f t="shared" si="39"/>
        <v>https://pokemondb.net/pokedex/Druddigon</v>
      </c>
      <c r="AC622">
        <v>77</v>
      </c>
      <c r="AD622">
        <v>120</v>
      </c>
      <c r="AE622">
        <v>90</v>
      </c>
      <c r="AF622">
        <v>60</v>
      </c>
      <c r="AG622">
        <v>90</v>
      </c>
      <c r="AH622">
        <v>48</v>
      </c>
      <c r="AI622">
        <v>6</v>
      </c>
      <c r="AJ622">
        <v>1</v>
      </c>
      <c r="AL622" s="35"/>
      <c r="AO622" s="3" t="str">
        <f t="shared" si="40"/>
        <v>Druddigon DB</v>
      </c>
      <c r="BP622">
        <v>947</v>
      </c>
      <c r="BQ622" t="s">
        <v>998</v>
      </c>
    </row>
    <row r="623" spans="26:69" x14ac:dyDescent="0.25">
      <c r="Z623">
        <v>622</v>
      </c>
      <c r="AA623" t="s">
        <v>673</v>
      </c>
      <c r="AB623" s="3" t="str">
        <f t="shared" si="39"/>
        <v>https://pokemondb.net/pokedex/Golett</v>
      </c>
      <c r="AC623">
        <v>59</v>
      </c>
      <c r="AD623">
        <v>74</v>
      </c>
      <c r="AE623">
        <v>50</v>
      </c>
      <c r="AF623">
        <v>35</v>
      </c>
      <c r="AG623">
        <v>50</v>
      </c>
      <c r="AH623">
        <v>35</v>
      </c>
      <c r="AI623">
        <v>3</v>
      </c>
      <c r="AJ623">
        <v>1</v>
      </c>
      <c r="AK623" s="35" t="s">
        <v>1469</v>
      </c>
      <c r="AL623" s="35"/>
      <c r="AO623" s="3" t="str">
        <f t="shared" si="40"/>
        <v>Golett DB</v>
      </c>
      <c r="BP623">
        <v>948</v>
      </c>
      <c r="BQ623" t="s">
        <v>999</v>
      </c>
    </row>
    <row r="624" spans="26:69" x14ac:dyDescent="0.25">
      <c r="Z624">
        <v>623</v>
      </c>
      <c r="AA624" t="s">
        <v>674</v>
      </c>
      <c r="AB624" s="3" t="str">
        <f t="shared" si="39"/>
        <v>https://pokemondb.net/pokedex/Golurk</v>
      </c>
      <c r="AC624">
        <v>89</v>
      </c>
      <c r="AD624">
        <v>124</v>
      </c>
      <c r="AE624">
        <v>80</v>
      </c>
      <c r="AF624">
        <v>55</v>
      </c>
      <c r="AG624">
        <v>80</v>
      </c>
      <c r="AH624">
        <v>55</v>
      </c>
      <c r="AI624">
        <v>6</v>
      </c>
      <c r="AJ624">
        <v>43</v>
      </c>
      <c r="AL624" s="35"/>
      <c r="AO624" s="3" t="str">
        <f t="shared" si="40"/>
        <v>Golurk DB</v>
      </c>
      <c r="BP624">
        <v>949</v>
      </c>
      <c r="BQ624" t="s">
        <v>1000</v>
      </c>
    </row>
    <row r="625" spans="26:69" x14ac:dyDescent="0.25">
      <c r="Z625">
        <v>624</v>
      </c>
      <c r="AA625" t="s">
        <v>675</v>
      </c>
      <c r="AB625" s="3" t="str">
        <f t="shared" si="39"/>
        <v>https://pokemondb.net/pokedex/Pawniard</v>
      </c>
      <c r="AC625">
        <v>45</v>
      </c>
      <c r="AD625">
        <v>85</v>
      </c>
      <c r="AE625">
        <v>70</v>
      </c>
      <c r="AF625">
        <v>40</v>
      </c>
      <c r="AG625">
        <v>40</v>
      </c>
      <c r="AH625">
        <v>60</v>
      </c>
      <c r="AI625">
        <v>3</v>
      </c>
      <c r="AJ625">
        <v>1</v>
      </c>
      <c r="AL625" s="35"/>
      <c r="AO625" s="3" t="str">
        <f t="shared" si="40"/>
        <v>Pawniard DB</v>
      </c>
      <c r="BP625">
        <v>950</v>
      </c>
      <c r="BQ625" t="s">
        <v>1001</v>
      </c>
    </row>
    <row r="626" spans="26:69" x14ac:dyDescent="0.25">
      <c r="Z626">
        <v>625</v>
      </c>
      <c r="AA626" t="s">
        <v>676</v>
      </c>
      <c r="AB626" s="3" t="str">
        <f t="shared" si="39"/>
        <v>https://pokemondb.net/pokedex/Bisharp</v>
      </c>
      <c r="AC626">
        <v>65</v>
      </c>
      <c r="AD626">
        <v>125</v>
      </c>
      <c r="AE626">
        <v>100</v>
      </c>
      <c r="AF626">
        <v>60</v>
      </c>
      <c r="AG626">
        <v>70</v>
      </c>
      <c r="AH626">
        <v>70</v>
      </c>
      <c r="AI626">
        <v>5</v>
      </c>
      <c r="AJ626">
        <v>52</v>
      </c>
      <c r="AL626" s="35"/>
      <c r="AO626" s="3" t="str">
        <f t="shared" si="40"/>
        <v>Bisharp DB</v>
      </c>
      <c r="BP626">
        <v>951</v>
      </c>
      <c r="BQ626" t="s">
        <v>1002</v>
      </c>
    </row>
    <row r="627" spans="26:69" x14ac:dyDescent="0.25">
      <c r="Z627">
        <v>626</v>
      </c>
      <c r="AA627" t="s">
        <v>677</v>
      </c>
      <c r="AB627" s="3" t="str">
        <f t="shared" si="39"/>
        <v>https://pokemondb.net/pokedex/Bouffalant</v>
      </c>
      <c r="AC627">
        <v>95</v>
      </c>
      <c r="AD627">
        <v>110</v>
      </c>
      <c r="AE627">
        <v>95</v>
      </c>
      <c r="AF627">
        <v>40</v>
      </c>
      <c r="AG627">
        <v>95</v>
      </c>
      <c r="AH627">
        <v>55</v>
      </c>
      <c r="AI627">
        <v>4</v>
      </c>
      <c r="AJ627">
        <v>1</v>
      </c>
      <c r="AL627" s="35"/>
      <c r="AO627" s="3" t="str">
        <f t="shared" si="40"/>
        <v>Bouffalant DB</v>
      </c>
      <c r="BP627">
        <v>952</v>
      </c>
      <c r="BQ627" t="s">
        <v>1003</v>
      </c>
    </row>
    <row r="628" spans="26:69" x14ac:dyDescent="0.25">
      <c r="Z628">
        <v>627</v>
      </c>
      <c r="AA628" t="s">
        <v>678</v>
      </c>
      <c r="AB628" s="3" t="str">
        <f t="shared" si="39"/>
        <v>https://pokemondb.net/pokedex/Rufflet</v>
      </c>
      <c r="AC628">
        <v>70</v>
      </c>
      <c r="AD628">
        <v>83</v>
      </c>
      <c r="AE628">
        <v>50</v>
      </c>
      <c r="AF628">
        <v>37</v>
      </c>
      <c r="AG628">
        <v>50</v>
      </c>
      <c r="AH628">
        <v>60</v>
      </c>
      <c r="AI628">
        <v>3</v>
      </c>
      <c r="AJ628">
        <v>1</v>
      </c>
      <c r="AL628" s="35"/>
      <c r="AO628" s="3" t="str">
        <f t="shared" si="40"/>
        <v>Rufflet DB</v>
      </c>
      <c r="BP628">
        <v>953</v>
      </c>
      <c r="BQ628" t="s">
        <v>1004</v>
      </c>
    </row>
    <row r="629" spans="26:69" x14ac:dyDescent="0.25">
      <c r="Z629">
        <v>628</v>
      </c>
      <c r="AA629" t="s">
        <v>679</v>
      </c>
      <c r="AB629" s="3" t="str">
        <f t="shared" si="39"/>
        <v>https://pokemondb.net/pokedex/Braviary</v>
      </c>
      <c r="AC629">
        <v>100</v>
      </c>
      <c r="AD629">
        <v>123</v>
      </c>
      <c r="AE629">
        <v>75</v>
      </c>
      <c r="AF629">
        <v>57</v>
      </c>
      <c r="AG629">
        <v>75</v>
      </c>
      <c r="AH629">
        <v>80</v>
      </c>
      <c r="AI629">
        <v>5</v>
      </c>
      <c r="AJ629">
        <v>54</v>
      </c>
      <c r="AL629" s="35"/>
      <c r="AO629" s="3" t="str">
        <f t="shared" si="40"/>
        <v>Braviary DB</v>
      </c>
      <c r="BP629">
        <v>954</v>
      </c>
      <c r="BQ629" t="s">
        <v>1005</v>
      </c>
    </row>
    <row r="630" spans="26:69" x14ac:dyDescent="0.25">
      <c r="Z630">
        <v>629</v>
      </c>
      <c r="AA630" t="s">
        <v>680</v>
      </c>
      <c r="AB630" s="3" t="str">
        <f t="shared" si="39"/>
        <v>https://pokemondb.net/pokedex/Vullaby</v>
      </c>
      <c r="AC630">
        <v>70</v>
      </c>
      <c r="AD630">
        <v>55</v>
      </c>
      <c r="AE630">
        <v>75</v>
      </c>
      <c r="AF630">
        <v>45</v>
      </c>
      <c r="AG630">
        <v>65</v>
      </c>
      <c r="AH630">
        <v>60</v>
      </c>
      <c r="AI630">
        <v>3</v>
      </c>
      <c r="AJ630">
        <v>1</v>
      </c>
      <c r="AL630" s="35"/>
      <c r="AO630" s="3" t="str">
        <f t="shared" si="40"/>
        <v>Vullaby DB</v>
      </c>
      <c r="BP630">
        <v>955</v>
      </c>
      <c r="BQ630" t="s">
        <v>1006</v>
      </c>
    </row>
    <row r="631" spans="26:69" x14ac:dyDescent="0.25">
      <c r="Z631">
        <v>630</v>
      </c>
      <c r="AA631" t="s">
        <v>681</v>
      </c>
      <c r="AB631" s="3" t="str">
        <f t="shared" si="39"/>
        <v>https://pokemondb.net/pokedex/Mandibuzz</v>
      </c>
      <c r="AC631">
        <v>110</v>
      </c>
      <c r="AD631">
        <v>65</v>
      </c>
      <c r="AE631">
        <v>105</v>
      </c>
      <c r="AF631">
        <v>55</v>
      </c>
      <c r="AG631">
        <v>95</v>
      </c>
      <c r="AH631">
        <v>80</v>
      </c>
      <c r="AI631">
        <v>5</v>
      </c>
      <c r="AJ631">
        <v>54</v>
      </c>
      <c r="AL631" s="35"/>
      <c r="AO631" s="3" t="str">
        <f t="shared" si="40"/>
        <v>Mandibuzz DB</v>
      </c>
      <c r="BP631">
        <v>956</v>
      </c>
      <c r="BQ631" t="s">
        <v>1007</v>
      </c>
    </row>
    <row r="632" spans="26:69" x14ac:dyDescent="0.25">
      <c r="Z632">
        <v>631</v>
      </c>
      <c r="AA632" t="s">
        <v>682</v>
      </c>
      <c r="AB632" s="3" t="str">
        <f t="shared" si="39"/>
        <v>https://pokemondb.net/pokedex/Heatmor</v>
      </c>
      <c r="AC632">
        <v>85</v>
      </c>
      <c r="AD632">
        <v>97</v>
      </c>
      <c r="AE632">
        <v>66</v>
      </c>
      <c r="AF632">
        <v>105</v>
      </c>
      <c r="AG632">
        <v>66</v>
      </c>
      <c r="AH632">
        <v>65</v>
      </c>
      <c r="AI632">
        <v>4</v>
      </c>
      <c r="AJ632">
        <v>1</v>
      </c>
      <c r="AL632" s="35"/>
      <c r="AO632" s="3" t="str">
        <f t="shared" si="40"/>
        <v>Heatmor DB</v>
      </c>
      <c r="BP632">
        <v>960</v>
      </c>
      <c r="BQ632" t="s">
        <v>1011</v>
      </c>
    </row>
    <row r="633" spans="26:69" x14ac:dyDescent="0.25">
      <c r="Z633">
        <v>632</v>
      </c>
      <c r="AA633" t="s">
        <v>683</v>
      </c>
      <c r="AB633" s="3" t="str">
        <f t="shared" si="39"/>
        <v>https://pokemondb.net/pokedex/Durant</v>
      </c>
      <c r="AC633">
        <v>58</v>
      </c>
      <c r="AD633">
        <v>109</v>
      </c>
      <c r="AE633">
        <v>112</v>
      </c>
      <c r="AF633">
        <v>48</v>
      </c>
      <c r="AG633">
        <v>48</v>
      </c>
      <c r="AH633">
        <v>109</v>
      </c>
      <c r="AI633">
        <v>4</v>
      </c>
      <c r="AJ633">
        <v>1</v>
      </c>
      <c r="AL633" s="35"/>
      <c r="AO633" s="3" t="str">
        <f t="shared" si="40"/>
        <v>Durant DB</v>
      </c>
      <c r="BP633">
        <v>961</v>
      </c>
      <c r="BQ633" t="s">
        <v>1012</v>
      </c>
    </row>
    <row r="634" spans="26:69" x14ac:dyDescent="0.25">
      <c r="Z634">
        <v>633</v>
      </c>
      <c r="AA634" t="s">
        <v>684</v>
      </c>
      <c r="AB634" s="3" t="str">
        <f t="shared" si="39"/>
        <v>https://pokemondb.net/pokedex/Deino</v>
      </c>
      <c r="AC634">
        <v>52</v>
      </c>
      <c r="AD634">
        <v>65</v>
      </c>
      <c r="AE634">
        <v>50</v>
      </c>
      <c r="AF634">
        <v>45</v>
      </c>
      <c r="AG634">
        <v>50</v>
      </c>
      <c r="AH634">
        <v>38</v>
      </c>
      <c r="AI634">
        <v>3</v>
      </c>
      <c r="AJ634">
        <v>1</v>
      </c>
      <c r="AL634" s="35"/>
      <c r="AO634" s="3" t="str">
        <f t="shared" si="40"/>
        <v>Deino DB</v>
      </c>
      <c r="BP634">
        <v>962</v>
      </c>
      <c r="BQ634" t="s">
        <v>1013</v>
      </c>
    </row>
    <row r="635" spans="26:69" x14ac:dyDescent="0.25">
      <c r="Z635">
        <v>634</v>
      </c>
      <c r="AA635" t="s">
        <v>685</v>
      </c>
      <c r="AB635" s="3" t="str">
        <f t="shared" si="39"/>
        <v>https://pokemondb.net/pokedex/Zweilous</v>
      </c>
      <c r="AC635">
        <v>72</v>
      </c>
      <c r="AD635">
        <v>85</v>
      </c>
      <c r="AE635">
        <v>70</v>
      </c>
      <c r="AF635">
        <v>65</v>
      </c>
      <c r="AG635">
        <v>70</v>
      </c>
      <c r="AH635">
        <v>58</v>
      </c>
      <c r="AI635">
        <v>4</v>
      </c>
      <c r="AJ635">
        <v>50</v>
      </c>
      <c r="AL635" s="35"/>
      <c r="AO635" s="3" t="str">
        <f t="shared" si="40"/>
        <v>Zweilous DB</v>
      </c>
      <c r="BP635">
        <v>963</v>
      </c>
      <c r="BQ635" t="s">
        <v>1014</v>
      </c>
    </row>
    <row r="636" spans="26:69" x14ac:dyDescent="0.25">
      <c r="Z636">
        <v>635</v>
      </c>
      <c r="AA636" t="s">
        <v>686</v>
      </c>
      <c r="AB636" s="3" t="str">
        <f t="shared" si="39"/>
        <v>https://pokemondb.net/pokedex/Hydreigon</v>
      </c>
      <c r="AC636">
        <v>92</v>
      </c>
      <c r="AD636">
        <v>105</v>
      </c>
      <c r="AE636">
        <v>90</v>
      </c>
      <c r="AF636">
        <v>125</v>
      </c>
      <c r="AG636">
        <v>90</v>
      </c>
      <c r="AH636">
        <v>98</v>
      </c>
      <c r="AI636">
        <v>6</v>
      </c>
      <c r="AJ636">
        <v>64</v>
      </c>
      <c r="AL636" s="35"/>
      <c r="AO636" s="3" t="str">
        <f t="shared" si="40"/>
        <v>Hydreigon DB</v>
      </c>
      <c r="BP636">
        <v>964</v>
      </c>
      <c r="BQ636" t="s">
        <v>1015</v>
      </c>
    </row>
    <row r="637" spans="26:69" x14ac:dyDescent="0.25">
      <c r="Z637">
        <v>636</v>
      </c>
      <c r="AA637" t="s">
        <v>687</v>
      </c>
      <c r="AB637" s="3" t="str">
        <f t="shared" si="39"/>
        <v>https://pokemondb.net/pokedex/Larvesta</v>
      </c>
      <c r="AC637">
        <v>55</v>
      </c>
      <c r="AD637">
        <v>85</v>
      </c>
      <c r="AE637">
        <v>55</v>
      </c>
      <c r="AF637">
        <v>50</v>
      </c>
      <c r="AG637">
        <v>55</v>
      </c>
      <c r="AH637">
        <v>60</v>
      </c>
      <c r="AI637">
        <v>3</v>
      </c>
      <c r="AJ637">
        <v>1</v>
      </c>
      <c r="AL637" s="35"/>
      <c r="AO637" s="3" t="str">
        <f t="shared" si="40"/>
        <v>Larvesta DB</v>
      </c>
      <c r="BP637">
        <v>965</v>
      </c>
      <c r="BQ637" t="s">
        <v>1016</v>
      </c>
    </row>
    <row r="638" spans="26:69" x14ac:dyDescent="0.25">
      <c r="Z638">
        <v>637</v>
      </c>
      <c r="AA638" t="s">
        <v>688</v>
      </c>
      <c r="AB638" s="3" t="str">
        <f t="shared" si="39"/>
        <v>https://pokemondb.net/pokedex/Volcarona</v>
      </c>
      <c r="AC638">
        <v>85</v>
      </c>
      <c r="AD638">
        <v>60</v>
      </c>
      <c r="AE638">
        <v>65</v>
      </c>
      <c r="AF638">
        <v>135</v>
      </c>
      <c r="AG638">
        <v>105</v>
      </c>
      <c r="AH638">
        <v>100</v>
      </c>
      <c r="AI638">
        <v>6</v>
      </c>
      <c r="AJ638">
        <v>59</v>
      </c>
      <c r="AL638" s="35"/>
      <c r="AO638" s="3" t="str">
        <f t="shared" si="40"/>
        <v>Volcarona DB</v>
      </c>
      <c r="BP638">
        <v>966</v>
      </c>
      <c r="BQ638" t="s">
        <v>1017</v>
      </c>
    </row>
    <row r="639" spans="26:69" x14ac:dyDescent="0.25">
      <c r="Z639">
        <v>638</v>
      </c>
      <c r="AA639" t="s">
        <v>689</v>
      </c>
      <c r="AB639" s="3" t="str">
        <f t="shared" si="39"/>
        <v>https://pokemondb.net/pokedex/Cobalion</v>
      </c>
      <c r="AC639">
        <v>91</v>
      </c>
      <c r="AD639">
        <v>90</v>
      </c>
      <c r="AE639">
        <v>129</v>
      </c>
      <c r="AF639">
        <v>90</v>
      </c>
      <c r="AG639">
        <v>72</v>
      </c>
      <c r="AH639">
        <v>108</v>
      </c>
      <c r="AI639">
        <v>6</v>
      </c>
      <c r="AL639" s="35"/>
      <c r="AO639" s="3" t="str">
        <f t="shared" si="40"/>
        <v>Cobalion DB</v>
      </c>
      <c r="BP639">
        <v>967</v>
      </c>
      <c r="BQ639" t="s">
        <v>1018</v>
      </c>
    </row>
    <row r="640" spans="26:69" x14ac:dyDescent="0.25">
      <c r="Z640">
        <v>639</v>
      </c>
      <c r="AA640" t="s">
        <v>690</v>
      </c>
      <c r="AB640" s="3" t="str">
        <f t="shared" si="39"/>
        <v>https://pokemondb.net/pokedex/Terrakion</v>
      </c>
      <c r="AC640">
        <v>91</v>
      </c>
      <c r="AD640">
        <v>129</v>
      </c>
      <c r="AE640">
        <v>90</v>
      </c>
      <c r="AF640">
        <v>72</v>
      </c>
      <c r="AG640">
        <v>90</v>
      </c>
      <c r="AH640">
        <v>108</v>
      </c>
      <c r="AI640">
        <v>6</v>
      </c>
      <c r="AL640" s="35"/>
      <c r="AO640" s="3" t="str">
        <f t="shared" si="40"/>
        <v>Terrakion DB</v>
      </c>
      <c r="BP640">
        <v>968</v>
      </c>
      <c r="BQ640" t="s">
        <v>1019</v>
      </c>
    </row>
    <row r="641" spans="26:69" x14ac:dyDescent="0.25">
      <c r="Z641">
        <v>640</v>
      </c>
      <c r="AA641" t="s">
        <v>691</v>
      </c>
      <c r="AB641" s="3" t="str">
        <f t="shared" si="39"/>
        <v>https://pokemondb.net/pokedex/Virizion</v>
      </c>
      <c r="AC641">
        <v>91</v>
      </c>
      <c r="AD641">
        <v>90</v>
      </c>
      <c r="AE641">
        <v>72</v>
      </c>
      <c r="AF641">
        <v>90</v>
      </c>
      <c r="AG641">
        <v>129</v>
      </c>
      <c r="AH641">
        <v>108</v>
      </c>
      <c r="AI641">
        <v>6</v>
      </c>
      <c r="AL641" s="35"/>
      <c r="AO641" s="3" t="str">
        <f t="shared" si="40"/>
        <v>Virizion DB</v>
      </c>
      <c r="BP641">
        <v>969</v>
      </c>
      <c r="BQ641" t="s">
        <v>1020</v>
      </c>
    </row>
    <row r="642" spans="26:69" x14ac:dyDescent="0.25">
      <c r="Z642">
        <v>641</v>
      </c>
      <c r="AA642" t="s">
        <v>692</v>
      </c>
      <c r="AB642" s="3" t="str">
        <f t="shared" ref="AB642:AB705" si="41">CONCATENATE($P$4,AA642)</f>
        <v>https://pokemondb.net/pokedex/Tornadus</v>
      </c>
      <c r="AC642">
        <v>79</v>
      </c>
      <c r="AD642">
        <v>115</v>
      </c>
      <c r="AE642">
        <v>70</v>
      </c>
      <c r="AF642">
        <v>125</v>
      </c>
      <c r="AG642">
        <v>80</v>
      </c>
      <c r="AH642">
        <v>111</v>
      </c>
      <c r="AI642">
        <v>7</v>
      </c>
      <c r="AL642" s="35"/>
      <c r="AO642" s="3" t="str">
        <f t="shared" si="40"/>
        <v>Tornadus DB</v>
      </c>
      <c r="BP642">
        <v>970</v>
      </c>
      <c r="BQ642" t="s">
        <v>1021</v>
      </c>
    </row>
    <row r="643" spans="26:69" x14ac:dyDescent="0.25">
      <c r="Z643">
        <v>642</v>
      </c>
      <c r="AA643" t="s">
        <v>693</v>
      </c>
      <c r="AB643" s="3" t="str">
        <f t="shared" si="41"/>
        <v>https://pokemondb.net/pokedex/Thundurus</v>
      </c>
      <c r="AC643">
        <v>79</v>
      </c>
      <c r="AD643">
        <v>115</v>
      </c>
      <c r="AE643">
        <v>70</v>
      </c>
      <c r="AF643">
        <v>125</v>
      </c>
      <c r="AG643">
        <v>80</v>
      </c>
      <c r="AH643">
        <v>111</v>
      </c>
      <c r="AI643">
        <v>7</v>
      </c>
      <c r="AL643" s="35"/>
      <c r="AO643" s="3" t="str">
        <f t="shared" ref="AO643:AO706" si="42">HYPERLINK(AB643,AA643&amp;" DB")</f>
        <v>Thundurus DB</v>
      </c>
      <c r="BP643">
        <v>971</v>
      </c>
      <c r="BQ643" t="s">
        <v>1022</v>
      </c>
    </row>
    <row r="644" spans="26:69" x14ac:dyDescent="0.25">
      <c r="Z644">
        <v>643</v>
      </c>
      <c r="AA644" t="s">
        <v>694</v>
      </c>
      <c r="AB644" s="3" t="str">
        <f t="shared" si="41"/>
        <v>https://pokemondb.net/pokedex/Reshiram</v>
      </c>
      <c r="AC644">
        <v>100</v>
      </c>
      <c r="AD644">
        <v>120</v>
      </c>
      <c r="AE644">
        <v>100</v>
      </c>
      <c r="AF644">
        <v>150</v>
      </c>
      <c r="AG644">
        <v>120</v>
      </c>
      <c r="AH644">
        <v>90</v>
      </c>
      <c r="AI644">
        <v>7</v>
      </c>
      <c r="AL644" s="35"/>
      <c r="AO644" s="3" t="str">
        <f t="shared" si="42"/>
        <v>Reshiram DB</v>
      </c>
      <c r="BP644">
        <v>972</v>
      </c>
      <c r="BQ644" t="s">
        <v>1023</v>
      </c>
    </row>
    <row r="645" spans="26:69" x14ac:dyDescent="0.25">
      <c r="Z645">
        <v>644</v>
      </c>
      <c r="AA645" t="s">
        <v>695</v>
      </c>
      <c r="AB645" s="3" t="str">
        <f t="shared" si="41"/>
        <v>https://pokemondb.net/pokedex/Zekrom</v>
      </c>
      <c r="AC645">
        <v>100</v>
      </c>
      <c r="AD645">
        <v>150</v>
      </c>
      <c r="AE645">
        <v>120</v>
      </c>
      <c r="AF645">
        <v>120</v>
      </c>
      <c r="AG645">
        <v>100</v>
      </c>
      <c r="AH645">
        <v>90</v>
      </c>
      <c r="AI645">
        <v>7</v>
      </c>
      <c r="AL645" s="35"/>
      <c r="AO645" s="3" t="str">
        <f t="shared" si="42"/>
        <v>Zekrom DB</v>
      </c>
      <c r="BP645">
        <v>973</v>
      </c>
      <c r="BQ645" t="s">
        <v>1024</v>
      </c>
    </row>
    <row r="646" spans="26:69" x14ac:dyDescent="0.25">
      <c r="Z646">
        <v>645</v>
      </c>
      <c r="AA646" t="s">
        <v>696</v>
      </c>
      <c r="AB646" s="3" t="str">
        <f t="shared" si="41"/>
        <v>https://pokemondb.net/pokedex/Landorus</v>
      </c>
      <c r="AC646">
        <v>89</v>
      </c>
      <c r="AD646">
        <v>125</v>
      </c>
      <c r="AE646">
        <v>90</v>
      </c>
      <c r="AF646">
        <v>115</v>
      </c>
      <c r="AG646">
        <v>80</v>
      </c>
      <c r="AH646">
        <v>101</v>
      </c>
      <c r="AI646">
        <v>7</v>
      </c>
      <c r="AL646" s="35"/>
      <c r="AO646" s="3" t="str">
        <f t="shared" si="42"/>
        <v>Landorus DB</v>
      </c>
      <c r="BP646">
        <v>974</v>
      </c>
      <c r="BQ646" t="s">
        <v>1025</v>
      </c>
    </row>
    <row r="647" spans="26:69" x14ac:dyDescent="0.25">
      <c r="Z647">
        <v>646</v>
      </c>
      <c r="AA647" t="s">
        <v>697</v>
      </c>
      <c r="AB647" s="3" t="str">
        <f t="shared" si="41"/>
        <v>https://pokemondb.net/pokedex/Kyurem</v>
      </c>
      <c r="AC647">
        <v>125</v>
      </c>
      <c r="AD647">
        <v>130</v>
      </c>
      <c r="AE647">
        <v>90</v>
      </c>
      <c r="AF647">
        <v>130</v>
      </c>
      <c r="AG647">
        <v>90</v>
      </c>
      <c r="AH647">
        <v>95</v>
      </c>
      <c r="AI647">
        <v>7</v>
      </c>
      <c r="AL647" s="35"/>
      <c r="AO647" s="3" t="str">
        <f t="shared" si="42"/>
        <v>Kyurem DB</v>
      </c>
      <c r="BP647">
        <v>975</v>
      </c>
      <c r="BQ647" t="s">
        <v>1026</v>
      </c>
    </row>
    <row r="648" spans="26:69" x14ac:dyDescent="0.25">
      <c r="Z648">
        <v>647</v>
      </c>
      <c r="AA648" t="s">
        <v>698</v>
      </c>
      <c r="AB648" s="3" t="str">
        <f t="shared" si="41"/>
        <v>https://pokemondb.net/pokedex/Keldeo</v>
      </c>
      <c r="AC648">
        <v>91</v>
      </c>
      <c r="AD648">
        <v>72</v>
      </c>
      <c r="AE648">
        <v>90</v>
      </c>
      <c r="AF648">
        <v>129</v>
      </c>
      <c r="AG648">
        <v>90</v>
      </c>
      <c r="AH648">
        <v>108</v>
      </c>
      <c r="AI648">
        <v>7</v>
      </c>
      <c r="AL648" s="35"/>
      <c r="AO648" s="3" t="str">
        <f t="shared" si="42"/>
        <v>Keldeo DB</v>
      </c>
      <c r="BP648">
        <v>976</v>
      </c>
      <c r="BQ648" t="s">
        <v>1027</v>
      </c>
    </row>
    <row r="649" spans="26:69" x14ac:dyDescent="0.25">
      <c r="Z649">
        <v>648</v>
      </c>
      <c r="AA649" t="s">
        <v>699</v>
      </c>
      <c r="AB649" s="3" t="str">
        <f t="shared" si="41"/>
        <v>https://pokemondb.net/pokedex/Meloetta</v>
      </c>
      <c r="AC649">
        <v>100</v>
      </c>
      <c r="AD649">
        <v>77</v>
      </c>
      <c r="AE649">
        <v>77</v>
      </c>
      <c r="AF649">
        <v>128</v>
      </c>
      <c r="AG649">
        <v>128</v>
      </c>
      <c r="AH649">
        <v>90</v>
      </c>
      <c r="AI649">
        <v>1</v>
      </c>
      <c r="AL649" s="35"/>
      <c r="AO649" s="3" t="str">
        <f t="shared" si="42"/>
        <v>Meloetta DB</v>
      </c>
      <c r="BP649">
        <v>977</v>
      </c>
      <c r="BQ649" t="s">
        <v>1028</v>
      </c>
    </row>
    <row r="650" spans="26:69" x14ac:dyDescent="0.25">
      <c r="Z650">
        <v>649</v>
      </c>
      <c r="AA650" t="s">
        <v>700</v>
      </c>
      <c r="AB650" s="3" t="str">
        <f t="shared" si="41"/>
        <v>https://pokemondb.net/pokedex/Genesect</v>
      </c>
      <c r="AC650">
        <v>71</v>
      </c>
      <c r="AD650">
        <v>120</v>
      </c>
      <c r="AE650">
        <v>95</v>
      </c>
      <c r="AF650">
        <v>120</v>
      </c>
      <c r="AG650">
        <v>95</v>
      </c>
      <c r="AH650">
        <v>99</v>
      </c>
      <c r="AI650">
        <v>7</v>
      </c>
      <c r="AL650" s="35"/>
      <c r="AO650" s="3" t="str">
        <f t="shared" si="42"/>
        <v>Genesect DB</v>
      </c>
      <c r="BP650">
        <v>978</v>
      </c>
      <c r="BQ650" t="s">
        <v>1029</v>
      </c>
    </row>
    <row r="651" spans="26:69" x14ac:dyDescent="0.25">
      <c r="Z651">
        <v>650</v>
      </c>
      <c r="AA651" t="s">
        <v>701</v>
      </c>
      <c r="AB651" s="3" t="str">
        <f t="shared" si="41"/>
        <v>https://pokemondb.net/pokedex/Chespin</v>
      </c>
      <c r="AC651">
        <v>56</v>
      </c>
      <c r="AD651">
        <v>61</v>
      </c>
      <c r="AE651">
        <v>65</v>
      </c>
      <c r="AF651">
        <v>48</v>
      </c>
      <c r="AG651">
        <v>45</v>
      </c>
      <c r="AH651">
        <v>38</v>
      </c>
      <c r="AI651">
        <v>3</v>
      </c>
      <c r="AJ651">
        <v>1</v>
      </c>
      <c r="AL651" s="35"/>
      <c r="AO651" s="3" t="str">
        <f t="shared" si="42"/>
        <v>Chespin DB</v>
      </c>
      <c r="BP651">
        <v>979</v>
      </c>
      <c r="BQ651" t="s">
        <v>1030</v>
      </c>
    </row>
    <row r="652" spans="26:69" x14ac:dyDescent="0.25">
      <c r="Z652">
        <v>651</v>
      </c>
      <c r="AA652" t="s">
        <v>702</v>
      </c>
      <c r="AB652" s="3" t="str">
        <f t="shared" si="41"/>
        <v>https://pokemondb.net/pokedex/Quilladin</v>
      </c>
      <c r="AC652">
        <v>61</v>
      </c>
      <c r="AD652">
        <v>78</v>
      </c>
      <c r="AE652">
        <v>95</v>
      </c>
      <c r="AF652">
        <v>56</v>
      </c>
      <c r="AG652">
        <v>58</v>
      </c>
      <c r="AH652">
        <v>57</v>
      </c>
      <c r="AI652">
        <v>4</v>
      </c>
      <c r="AJ652">
        <v>16</v>
      </c>
      <c r="AL652" s="35"/>
      <c r="AO652" s="3" t="str">
        <f t="shared" si="42"/>
        <v>Quilladin DB</v>
      </c>
      <c r="BP652">
        <v>980</v>
      </c>
      <c r="BQ652" t="s">
        <v>1031</v>
      </c>
    </row>
    <row r="653" spans="26:69" x14ac:dyDescent="0.25">
      <c r="Z653">
        <v>652</v>
      </c>
      <c r="AA653" t="s">
        <v>703</v>
      </c>
      <c r="AB653" s="3" t="str">
        <f t="shared" si="41"/>
        <v>https://pokemondb.net/pokedex/Chesnaught</v>
      </c>
      <c r="AC653">
        <v>88</v>
      </c>
      <c r="AD653">
        <v>107</v>
      </c>
      <c r="AE653">
        <v>122</v>
      </c>
      <c r="AF653">
        <v>74</v>
      </c>
      <c r="AG653">
        <v>75</v>
      </c>
      <c r="AH653">
        <v>64</v>
      </c>
      <c r="AI653">
        <v>5</v>
      </c>
      <c r="AJ653">
        <v>36</v>
      </c>
      <c r="AL653" s="35"/>
      <c r="AO653" s="3" t="str">
        <f t="shared" si="42"/>
        <v>Chesnaught DB</v>
      </c>
      <c r="BP653">
        <v>981</v>
      </c>
      <c r="BQ653" t="s">
        <v>1032</v>
      </c>
    </row>
    <row r="654" spans="26:69" x14ac:dyDescent="0.25">
      <c r="Z654">
        <v>653</v>
      </c>
      <c r="AA654" t="s">
        <v>704</v>
      </c>
      <c r="AB654" s="3" t="str">
        <f t="shared" si="41"/>
        <v>https://pokemondb.net/pokedex/Fennekin</v>
      </c>
      <c r="AC654">
        <v>40</v>
      </c>
      <c r="AD654">
        <v>45</v>
      </c>
      <c r="AE654">
        <v>40</v>
      </c>
      <c r="AF654">
        <v>62</v>
      </c>
      <c r="AG654">
        <v>60</v>
      </c>
      <c r="AH654">
        <v>60</v>
      </c>
      <c r="AI654">
        <v>3</v>
      </c>
      <c r="AJ654">
        <v>1</v>
      </c>
      <c r="AL654" s="35"/>
      <c r="AO654" s="3" t="str">
        <f t="shared" si="42"/>
        <v>Fennekin DB</v>
      </c>
      <c r="BP654">
        <v>982</v>
      </c>
      <c r="BQ654" t="s">
        <v>1033</v>
      </c>
    </row>
    <row r="655" spans="26:69" x14ac:dyDescent="0.25">
      <c r="Z655">
        <v>654</v>
      </c>
      <c r="AA655" t="s">
        <v>705</v>
      </c>
      <c r="AB655" s="3" t="str">
        <f t="shared" si="41"/>
        <v>https://pokemondb.net/pokedex/Braixen</v>
      </c>
      <c r="AC655">
        <v>59</v>
      </c>
      <c r="AD655">
        <v>59</v>
      </c>
      <c r="AE655">
        <v>58</v>
      </c>
      <c r="AF655">
        <v>90</v>
      </c>
      <c r="AG655">
        <v>70</v>
      </c>
      <c r="AH655">
        <v>73</v>
      </c>
      <c r="AI655">
        <v>4</v>
      </c>
      <c r="AJ655">
        <v>16</v>
      </c>
      <c r="AL655" s="35"/>
      <c r="AO655" s="3" t="str">
        <f t="shared" si="42"/>
        <v>Braixen DB</v>
      </c>
      <c r="BP655">
        <v>983</v>
      </c>
      <c r="BQ655" t="s">
        <v>1034</v>
      </c>
    </row>
    <row r="656" spans="26:69" x14ac:dyDescent="0.25">
      <c r="Z656">
        <v>655</v>
      </c>
      <c r="AA656" t="s">
        <v>706</v>
      </c>
      <c r="AB656" s="3" t="str">
        <f t="shared" si="41"/>
        <v>https://pokemondb.net/pokedex/Delphox</v>
      </c>
      <c r="AC656">
        <v>75</v>
      </c>
      <c r="AD656">
        <v>69</v>
      </c>
      <c r="AE656">
        <v>72</v>
      </c>
      <c r="AF656">
        <v>114</v>
      </c>
      <c r="AG656">
        <v>100</v>
      </c>
      <c r="AH656">
        <v>104</v>
      </c>
      <c r="AI656">
        <v>5</v>
      </c>
      <c r="AJ656">
        <v>36</v>
      </c>
      <c r="AL656" s="35"/>
      <c r="AO656" s="3" t="str">
        <f t="shared" si="42"/>
        <v>Delphox DB</v>
      </c>
      <c r="BP656">
        <v>996</v>
      </c>
      <c r="BQ656" t="s">
        <v>1047</v>
      </c>
    </row>
    <row r="657" spans="26:69" x14ac:dyDescent="0.25">
      <c r="Z657">
        <v>656</v>
      </c>
      <c r="AA657" t="s">
        <v>707</v>
      </c>
      <c r="AB657" s="3" t="str">
        <f t="shared" si="41"/>
        <v>https://pokemondb.net/pokedex/Froakie</v>
      </c>
      <c r="AC657">
        <v>41</v>
      </c>
      <c r="AD657">
        <v>56</v>
      </c>
      <c r="AE657">
        <v>40</v>
      </c>
      <c r="AF657">
        <v>62</v>
      </c>
      <c r="AG657">
        <v>44</v>
      </c>
      <c r="AH657">
        <v>71</v>
      </c>
      <c r="AI657">
        <v>3</v>
      </c>
      <c r="AJ657">
        <v>1</v>
      </c>
      <c r="AL657" s="35"/>
      <c r="AO657" s="3" t="str">
        <f t="shared" si="42"/>
        <v>Froakie DB</v>
      </c>
      <c r="BP657">
        <v>997</v>
      </c>
      <c r="BQ657" t="s">
        <v>1048</v>
      </c>
    </row>
    <row r="658" spans="26:69" x14ac:dyDescent="0.25">
      <c r="Z658">
        <v>657</v>
      </c>
      <c r="AA658" t="s">
        <v>708</v>
      </c>
      <c r="AB658" s="3" t="str">
        <f t="shared" si="41"/>
        <v>https://pokemondb.net/pokedex/Frogadier</v>
      </c>
      <c r="AC658">
        <v>54</v>
      </c>
      <c r="AD658">
        <v>63</v>
      </c>
      <c r="AE658">
        <v>52</v>
      </c>
      <c r="AF658">
        <v>83</v>
      </c>
      <c r="AG658">
        <v>56</v>
      </c>
      <c r="AH658">
        <v>97</v>
      </c>
      <c r="AI658">
        <v>4</v>
      </c>
      <c r="AJ658">
        <v>16</v>
      </c>
      <c r="AL658" s="35"/>
      <c r="AO658" s="3" t="str">
        <f t="shared" si="42"/>
        <v>Frogadier DB</v>
      </c>
      <c r="BP658">
        <v>998</v>
      </c>
      <c r="BQ658" t="s">
        <v>1049</v>
      </c>
    </row>
    <row r="659" spans="26:69" x14ac:dyDescent="0.25">
      <c r="Z659">
        <v>658</v>
      </c>
      <c r="AA659" t="s">
        <v>709</v>
      </c>
      <c r="AB659" s="3" t="str">
        <f t="shared" si="41"/>
        <v>https://pokemondb.net/pokedex/Greninja</v>
      </c>
      <c r="AC659">
        <v>72</v>
      </c>
      <c r="AD659">
        <v>95</v>
      </c>
      <c r="AE659">
        <v>67</v>
      </c>
      <c r="AF659">
        <v>103</v>
      </c>
      <c r="AG659">
        <v>71</v>
      </c>
      <c r="AH659">
        <v>122</v>
      </c>
      <c r="AI659">
        <v>5</v>
      </c>
      <c r="AJ659">
        <v>36</v>
      </c>
      <c r="AL659" s="35"/>
      <c r="AO659" s="3" t="str">
        <f t="shared" si="42"/>
        <v>Greninja DB</v>
      </c>
      <c r="BP659">
        <v>1011</v>
      </c>
      <c r="BQ659" t="s">
        <v>1062</v>
      </c>
    </row>
    <row r="660" spans="26:69" x14ac:dyDescent="0.25">
      <c r="Z660">
        <v>659</v>
      </c>
      <c r="AA660" t="s">
        <v>710</v>
      </c>
      <c r="AB660" s="3" t="str">
        <f t="shared" si="41"/>
        <v>https://pokemondb.net/pokedex/Bunnelby</v>
      </c>
      <c r="AC660">
        <v>38</v>
      </c>
      <c r="AD660">
        <v>36</v>
      </c>
      <c r="AE660">
        <v>38</v>
      </c>
      <c r="AF660">
        <v>32</v>
      </c>
      <c r="AG660">
        <v>36</v>
      </c>
      <c r="AH660">
        <v>57</v>
      </c>
      <c r="AI660">
        <v>3</v>
      </c>
      <c r="AJ660">
        <v>1</v>
      </c>
      <c r="AK660" s="35" t="s">
        <v>1433</v>
      </c>
      <c r="AL660" s="35"/>
      <c r="AO660" s="3" t="str">
        <f t="shared" si="42"/>
        <v>Bunnelby DB</v>
      </c>
      <c r="BP660">
        <v>1018</v>
      </c>
      <c r="BQ660" t="s">
        <v>1069</v>
      </c>
    </row>
    <row r="661" spans="26:69" x14ac:dyDescent="0.25">
      <c r="Z661">
        <v>660</v>
      </c>
      <c r="AA661" t="s">
        <v>711</v>
      </c>
      <c r="AB661" s="3" t="str">
        <f t="shared" si="41"/>
        <v>https://pokemondb.net/pokedex/Diggersby</v>
      </c>
      <c r="AC661">
        <v>85</v>
      </c>
      <c r="AD661">
        <v>56</v>
      </c>
      <c r="AE661">
        <v>77</v>
      </c>
      <c r="AF661">
        <v>50</v>
      </c>
      <c r="AG661">
        <v>77</v>
      </c>
      <c r="AH661">
        <v>78</v>
      </c>
      <c r="AI661">
        <v>4</v>
      </c>
      <c r="AJ661">
        <v>20</v>
      </c>
      <c r="AK661" s="35" t="s">
        <v>1428</v>
      </c>
      <c r="AL661" s="35"/>
      <c r="AO661" s="3" t="str">
        <f t="shared" si="42"/>
        <v>Diggersby DB</v>
      </c>
      <c r="BP661">
        <v>1019</v>
      </c>
      <c r="BQ661" t="s">
        <v>1070</v>
      </c>
    </row>
    <row r="662" spans="26:69" x14ac:dyDescent="0.25">
      <c r="Z662">
        <v>661</v>
      </c>
      <c r="AA662" t="s">
        <v>712</v>
      </c>
      <c r="AB662" s="3" t="str">
        <f t="shared" si="41"/>
        <v>https://pokemondb.net/pokedex/Fletchling</v>
      </c>
      <c r="AC662">
        <v>45</v>
      </c>
      <c r="AD662">
        <v>50</v>
      </c>
      <c r="AE662">
        <v>43</v>
      </c>
      <c r="AF662">
        <v>40</v>
      </c>
      <c r="AG662">
        <v>38</v>
      </c>
      <c r="AH662">
        <v>62</v>
      </c>
      <c r="AI662">
        <v>2</v>
      </c>
      <c r="AJ662">
        <v>1</v>
      </c>
      <c r="AK662" s="35" t="s">
        <v>1406</v>
      </c>
      <c r="AL662" s="35"/>
      <c r="AO662" s="3" t="str">
        <f t="shared" si="42"/>
        <v>Fletchling DB</v>
      </c>
    </row>
    <row r="663" spans="26:69" x14ac:dyDescent="0.25">
      <c r="Z663">
        <v>662</v>
      </c>
      <c r="AA663" t="s">
        <v>713</v>
      </c>
      <c r="AB663" s="3" t="str">
        <f t="shared" si="41"/>
        <v>https://pokemondb.net/pokedex/Fletchinder</v>
      </c>
      <c r="AC663">
        <v>62</v>
      </c>
      <c r="AD663">
        <v>73</v>
      </c>
      <c r="AE663">
        <v>55</v>
      </c>
      <c r="AF663">
        <v>56</v>
      </c>
      <c r="AG663">
        <v>52</v>
      </c>
      <c r="AH663">
        <v>84</v>
      </c>
      <c r="AI663">
        <v>3</v>
      </c>
      <c r="AJ663">
        <v>17</v>
      </c>
      <c r="AL663" s="35"/>
      <c r="AO663" s="3" t="str">
        <f t="shared" si="42"/>
        <v>Fletchinder DB</v>
      </c>
    </row>
    <row r="664" spans="26:69" x14ac:dyDescent="0.25">
      <c r="Z664">
        <v>663</v>
      </c>
      <c r="AA664" t="s">
        <v>714</v>
      </c>
      <c r="AB664" s="3" t="str">
        <f t="shared" si="41"/>
        <v>https://pokemondb.net/pokedex/Talonflame</v>
      </c>
      <c r="AC664">
        <v>78</v>
      </c>
      <c r="AD664">
        <v>81</v>
      </c>
      <c r="AE664">
        <v>71</v>
      </c>
      <c r="AF664">
        <v>74</v>
      </c>
      <c r="AG664">
        <v>69</v>
      </c>
      <c r="AH664">
        <v>126</v>
      </c>
      <c r="AI664">
        <v>5</v>
      </c>
      <c r="AJ664">
        <v>35</v>
      </c>
      <c r="AL664" s="35"/>
      <c r="AO664" s="3" t="str">
        <f t="shared" si="42"/>
        <v>Talonflame DB</v>
      </c>
    </row>
    <row r="665" spans="26:69" x14ac:dyDescent="0.25">
      <c r="Z665">
        <v>664</v>
      </c>
      <c r="AA665" t="s">
        <v>715</v>
      </c>
      <c r="AB665" s="3" t="str">
        <f t="shared" si="41"/>
        <v>https://pokemondb.net/pokedex/Scatterbug</v>
      </c>
      <c r="AC665">
        <v>38</v>
      </c>
      <c r="AD665">
        <v>35</v>
      </c>
      <c r="AE665">
        <v>40</v>
      </c>
      <c r="AF665">
        <v>27</v>
      </c>
      <c r="AG665">
        <v>25</v>
      </c>
      <c r="AH665">
        <v>35</v>
      </c>
      <c r="AI665">
        <v>2</v>
      </c>
      <c r="AJ665">
        <v>1</v>
      </c>
      <c r="AK665" s="35" t="s">
        <v>1404</v>
      </c>
      <c r="AL665" s="35"/>
      <c r="AO665" s="3" t="str">
        <f t="shared" si="42"/>
        <v>Scatterbug DB</v>
      </c>
    </row>
    <row r="666" spans="26:69" x14ac:dyDescent="0.25">
      <c r="Z666">
        <v>665</v>
      </c>
      <c r="AA666" t="s">
        <v>716</v>
      </c>
      <c r="AB666" s="3" t="str">
        <f t="shared" si="41"/>
        <v>https://pokemondb.net/pokedex/Spewpa</v>
      </c>
      <c r="AC666">
        <v>45</v>
      </c>
      <c r="AD666">
        <v>22</v>
      </c>
      <c r="AE666">
        <v>60</v>
      </c>
      <c r="AF666">
        <v>27</v>
      </c>
      <c r="AG666">
        <v>30</v>
      </c>
      <c r="AH666">
        <v>29</v>
      </c>
      <c r="AI666">
        <v>3</v>
      </c>
      <c r="AJ666">
        <v>9</v>
      </c>
      <c r="AK666"/>
      <c r="AL666" s="35"/>
      <c r="AO666" s="3" t="str">
        <f t="shared" si="42"/>
        <v>Spewpa DB</v>
      </c>
    </row>
    <row r="667" spans="26:69" x14ac:dyDescent="0.25">
      <c r="Z667">
        <v>666</v>
      </c>
      <c r="AA667" t="s">
        <v>717</v>
      </c>
      <c r="AB667" s="3" t="str">
        <f t="shared" si="41"/>
        <v>https://pokemondb.net/pokedex/Vivillon</v>
      </c>
      <c r="AC667">
        <v>80</v>
      </c>
      <c r="AD667">
        <v>52</v>
      </c>
      <c r="AE667">
        <v>50</v>
      </c>
      <c r="AF667">
        <v>90</v>
      </c>
      <c r="AG667">
        <v>50</v>
      </c>
      <c r="AH667">
        <v>89</v>
      </c>
      <c r="AI667">
        <v>3</v>
      </c>
      <c r="AJ667">
        <v>12</v>
      </c>
      <c r="AK667"/>
      <c r="AL667" s="35"/>
      <c r="AO667" s="3" t="str">
        <f t="shared" si="42"/>
        <v>Vivillon DB</v>
      </c>
    </row>
    <row r="668" spans="26:69" x14ac:dyDescent="0.25">
      <c r="Z668">
        <v>667</v>
      </c>
      <c r="AA668" t="s">
        <v>718</v>
      </c>
      <c r="AB668" s="3" t="str">
        <f t="shared" si="41"/>
        <v>https://pokemondb.net/pokedex/Litleo</v>
      </c>
      <c r="AC668">
        <v>62</v>
      </c>
      <c r="AD668">
        <v>50</v>
      </c>
      <c r="AE668">
        <v>58</v>
      </c>
      <c r="AF668">
        <v>73</v>
      </c>
      <c r="AG668">
        <v>54</v>
      </c>
      <c r="AH668">
        <v>72</v>
      </c>
      <c r="AI668">
        <v>3</v>
      </c>
      <c r="AJ668">
        <v>1</v>
      </c>
      <c r="AK668" t="s">
        <v>1420</v>
      </c>
      <c r="AL668" s="35"/>
      <c r="AO668" s="3" t="str">
        <f t="shared" si="42"/>
        <v>Litleo DB</v>
      </c>
    </row>
    <row r="669" spans="26:69" x14ac:dyDescent="0.25">
      <c r="Z669">
        <v>668</v>
      </c>
      <c r="AA669" t="s">
        <v>719</v>
      </c>
      <c r="AB669" s="3" t="str">
        <f t="shared" si="41"/>
        <v>https://pokemondb.net/pokedex/Pyroar</v>
      </c>
      <c r="AC669">
        <v>86</v>
      </c>
      <c r="AD669">
        <v>68</v>
      </c>
      <c r="AE669">
        <v>72</v>
      </c>
      <c r="AF669">
        <v>109</v>
      </c>
      <c r="AG669">
        <v>66</v>
      </c>
      <c r="AH669">
        <v>106</v>
      </c>
      <c r="AI669">
        <v>5</v>
      </c>
      <c r="AJ669">
        <v>35</v>
      </c>
      <c r="AK669"/>
      <c r="AL669" s="35"/>
      <c r="AO669" s="3" t="str">
        <f t="shared" si="42"/>
        <v>Pyroar DB</v>
      </c>
    </row>
    <row r="670" spans="26:69" x14ac:dyDescent="0.25">
      <c r="Z670">
        <v>669</v>
      </c>
      <c r="AA670" t="s">
        <v>720</v>
      </c>
      <c r="AB670" s="3" t="str">
        <f t="shared" si="41"/>
        <v>https://pokemondb.net/pokedex/Flabébé</v>
      </c>
      <c r="AC670">
        <v>44</v>
      </c>
      <c r="AD670">
        <v>38</v>
      </c>
      <c r="AE670">
        <v>39</v>
      </c>
      <c r="AF670">
        <v>61</v>
      </c>
      <c r="AG670">
        <v>79</v>
      </c>
      <c r="AH670">
        <v>42</v>
      </c>
      <c r="AI670">
        <v>2</v>
      </c>
      <c r="AJ670">
        <v>1</v>
      </c>
      <c r="AK670" t="s">
        <v>1440</v>
      </c>
      <c r="AL670" s="35"/>
      <c r="AO670" s="3" t="str">
        <f t="shared" si="42"/>
        <v>Flabébé DB</v>
      </c>
    </row>
    <row r="671" spans="26:69" x14ac:dyDescent="0.25">
      <c r="Z671">
        <v>670</v>
      </c>
      <c r="AA671" t="s">
        <v>721</v>
      </c>
      <c r="AB671" s="3" t="str">
        <f t="shared" si="41"/>
        <v>https://pokemondb.net/pokedex/Floette</v>
      </c>
      <c r="AC671">
        <v>54</v>
      </c>
      <c r="AD671">
        <v>45</v>
      </c>
      <c r="AE671">
        <v>47</v>
      </c>
      <c r="AF671">
        <v>75</v>
      </c>
      <c r="AG671">
        <v>98</v>
      </c>
      <c r="AH671">
        <v>52</v>
      </c>
      <c r="AI671">
        <v>3</v>
      </c>
      <c r="AJ671">
        <v>19</v>
      </c>
      <c r="AK671"/>
      <c r="AL671" s="35"/>
      <c r="AO671" s="3" t="str">
        <f t="shared" si="42"/>
        <v>Floette DB</v>
      </c>
    </row>
    <row r="672" spans="26:69" x14ac:dyDescent="0.25">
      <c r="Z672">
        <v>671</v>
      </c>
      <c r="AA672" t="s">
        <v>722</v>
      </c>
      <c r="AB672" s="3" t="str">
        <f t="shared" si="41"/>
        <v>https://pokemondb.net/pokedex/Florges</v>
      </c>
      <c r="AC672">
        <v>78</v>
      </c>
      <c r="AD672">
        <v>65</v>
      </c>
      <c r="AE672">
        <v>68</v>
      </c>
      <c r="AF672">
        <v>112</v>
      </c>
      <c r="AG672">
        <v>154</v>
      </c>
      <c r="AH672">
        <v>75</v>
      </c>
      <c r="AI672">
        <v>5</v>
      </c>
      <c r="AK672"/>
      <c r="AL672" s="35"/>
      <c r="AO672" s="3" t="str">
        <f t="shared" si="42"/>
        <v>Florges DB</v>
      </c>
    </row>
    <row r="673" spans="26:41" x14ac:dyDescent="0.25">
      <c r="Z673">
        <v>672</v>
      </c>
      <c r="AA673" t="s">
        <v>723</v>
      </c>
      <c r="AB673" s="3" t="str">
        <f t="shared" si="41"/>
        <v>https://pokemondb.net/pokedex/Skiddo</v>
      </c>
      <c r="AC673">
        <v>66</v>
      </c>
      <c r="AD673">
        <v>65</v>
      </c>
      <c r="AE673">
        <v>48</v>
      </c>
      <c r="AF673">
        <v>62</v>
      </c>
      <c r="AG673">
        <v>57</v>
      </c>
      <c r="AH673">
        <v>52</v>
      </c>
      <c r="AI673">
        <v>5</v>
      </c>
      <c r="AJ673">
        <v>1</v>
      </c>
      <c r="AK673" t="s">
        <v>1434</v>
      </c>
      <c r="AL673" s="35"/>
      <c r="AO673" s="3" t="str">
        <f t="shared" si="42"/>
        <v>Skiddo DB</v>
      </c>
    </row>
    <row r="674" spans="26:41" x14ac:dyDescent="0.25">
      <c r="Z674">
        <v>673</v>
      </c>
      <c r="AA674" t="s">
        <v>724</v>
      </c>
      <c r="AB674" s="3" t="str">
        <f t="shared" si="41"/>
        <v>https://pokemondb.net/pokedex/Gogoat</v>
      </c>
      <c r="AC674">
        <v>123</v>
      </c>
      <c r="AD674">
        <v>100</v>
      </c>
      <c r="AE674">
        <v>62</v>
      </c>
      <c r="AF674">
        <v>97</v>
      </c>
      <c r="AG674">
        <v>81</v>
      </c>
      <c r="AH674">
        <v>68</v>
      </c>
      <c r="AI674">
        <v>5</v>
      </c>
      <c r="AJ674">
        <v>32</v>
      </c>
      <c r="AK674"/>
      <c r="AL674" s="35"/>
      <c r="AO674" s="3" t="str">
        <f t="shared" si="42"/>
        <v>Gogoat DB</v>
      </c>
    </row>
    <row r="675" spans="26:41" x14ac:dyDescent="0.25">
      <c r="Z675">
        <v>674</v>
      </c>
      <c r="AA675" t="s">
        <v>725</v>
      </c>
      <c r="AB675" s="3" t="str">
        <f t="shared" si="41"/>
        <v>https://pokemondb.net/pokedex/Pancham</v>
      </c>
      <c r="AC675">
        <v>67</v>
      </c>
      <c r="AD675">
        <v>82</v>
      </c>
      <c r="AE675">
        <v>62</v>
      </c>
      <c r="AF675">
        <v>46</v>
      </c>
      <c r="AG675">
        <v>48</v>
      </c>
      <c r="AH675">
        <v>43</v>
      </c>
      <c r="AI675">
        <v>4</v>
      </c>
      <c r="AJ675">
        <v>1</v>
      </c>
      <c r="AK675" t="s">
        <v>1434</v>
      </c>
      <c r="AL675" s="35"/>
      <c r="AO675" s="3" t="str">
        <f t="shared" si="42"/>
        <v>Pancham DB</v>
      </c>
    </row>
    <row r="676" spans="26:41" x14ac:dyDescent="0.25">
      <c r="Z676">
        <v>675</v>
      </c>
      <c r="AA676" t="s">
        <v>726</v>
      </c>
      <c r="AB676" s="3" t="str">
        <f t="shared" si="41"/>
        <v>https://pokemondb.net/pokedex/Pangoro</v>
      </c>
      <c r="AC676">
        <v>95</v>
      </c>
      <c r="AD676">
        <v>124</v>
      </c>
      <c r="AE676">
        <v>78</v>
      </c>
      <c r="AF676">
        <v>69</v>
      </c>
      <c r="AG676">
        <v>71</v>
      </c>
      <c r="AH676">
        <v>58</v>
      </c>
      <c r="AI676">
        <v>6</v>
      </c>
      <c r="AJ676">
        <v>32</v>
      </c>
      <c r="AK676"/>
      <c r="AL676" s="35"/>
      <c r="AO676" s="3" t="str">
        <f t="shared" si="42"/>
        <v>Pangoro DB</v>
      </c>
    </row>
    <row r="677" spans="26:41" x14ac:dyDescent="0.25">
      <c r="Z677">
        <v>676</v>
      </c>
      <c r="AA677" t="s">
        <v>727</v>
      </c>
      <c r="AB677" s="3" t="str">
        <f t="shared" si="41"/>
        <v>https://pokemondb.net/pokedex/Furfrou</v>
      </c>
      <c r="AC677">
        <v>75</v>
      </c>
      <c r="AD677">
        <v>80</v>
      </c>
      <c r="AE677">
        <v>60</v>
      </c>
      <c r="AF677">
        <v>65</v>
      </c>
      <c r="AG677">
        <v>90</v>
      </c>
      <c r="AH677">
        <v>102</v>
      </c>
      <c r="AI677">
        <v>3</v>
      </c>
      <c r="AJ677">
        <v>1</v>
      </c>
      <c r="AK677" t="s">
        <v>1435</v>
      </c>
      <c r="AL677" s="35"/>
      <c r="AO677" s="3" t="str">
        <f t="shared" si="42"/>
        <v>Furfrou DB</v>
      </c>
    </row>
    <row r="678" spans="26:41" x14ac:dyDescent="0.25">
      <c r="Z678">
        <v>677</v>
      </c>
      <c r="AA678" t="s">
        <v>728</v>
      </c>
      <c r="AB678" s="3" t="str">
        <f t="shared" si="41"/>
        <v>https://pokemondb.net/pokedex/Espurr</v>
      </c>
      <c r="AC678">
        <v>62</v>
      </c>
      <c r="AD678">
        <v>48</v>
      </c>
      <c r="AE678">
        <v>54</v>
      </c>
      <c r="AF678">
        <v>63</v>
      </c>
      <c r="AG678">
        <v>60</v>
      </c>
      <c r="AH678">
        <v>68</v>
      </c>
      <c r="AI678">
        <v>2</v>
      </c>
      <c r="AJ678">
        <v>1</v>
      </c>
      <c r="AK678">
        <v>1006</v>
      </c>
      <c r="AL678" s="35"/>
      <c r="AO678" s="3" t="str">
        <f t="shared" si="42"/>
        <v>Espurr DB</v>
      </c>
    </row>
    <row r="679" spans="26:41" x14ac:dyDescent="0.25">
      <c r="Z679">
        <v>678</v>
      </c>
      <c r="AA679" t="s">
        <v>729</v>
      </c>
      <c r="AB679" s="3" t="str">
        <f t="shared" si="41"/>
        <v>https://pokemondb.net/pokedex/Meowstic</v>
      </c>
      <c r="AC679">
        <v>74</v>
      </c>
      <c r="AD679">
        <v>48</v>
      </c>
      <c r="AE679">
        <v>76</v>
      </c>
      <c r="AF679">
        <v>83</v>
      </c>
      <c r="AG679">
        <v>81</v>
      </c>
      <c r="AH679">
        <v>104</v>
      </c>
      <c r="AI679">
        <v>4</v>
      </c>
      <c r="AJ679">
        <v>25</v>
      </c>
      <c r="AK679"/>
      <c r="AL679" s="35"/>
      <c r="AO679" s="3" t="str">
        <f t="shared" si="42"/>
        <v>Meowstic DB</v>
      </c>
    </row>
    <row r="680" spans="26:41" x14ac:dyDescent="0.25">
      <c r="Z680">
        <v>679</v>
      </c>
      <c r="AA680" t="s">
        <v>730</v>
      </c>
      <c r="AB680" s="3" t="str">
        <f t="shared" si="41"/>
        <v>https://pokemondb.net/pokedex/Honedge</v>
      </c>
      <c r="AC680">
        <v>45</v>
      </c>
      <c r="AD680">
        <v>80</v>
      </c>
      <c r="AE680">
        <v>100</v>
      </c>
      <c r="AF680">
        <v>35</v>
      </c>
      <c r="AG680">
        <v>37</v>
      </c>
      <c r="AH680">
        <v>28</v>
      </c>
      <c r="AI680">
        <v>3</v>
      </c>
      <c r="AJ680">
        <v>1</v>
      </c>
      <c r="AK680">
        <v>2006</v>
      </c>
      <c r="AL680" s="35"/>
      <c r="AO680" s="3" t="str">
        <f t="shared" si="42"/>
        <v>Honedge DB</v>
      </c>
    </row>
    <row r="681" spans="26:41" x14ac:dyDescent="0.25">
      <c r="Z681">
        <v>680</v>
      </c>
      <c r="AA681" t="s">
        <v>731</v>
      </c>
      <c r="AB681" s="3" t="str">
        <f t="shared" si="41"/>
        <v>https://pokemondb.net/pokedex/Doublade</v>
      </c>
      <c r="AC681">
        <v>59</v>
      </c>
      <c r="AD681">
        <v>110</v>
      </c>
      <c r="AE681">
        <v>150</v>
      </c>
      <c r="AF681">
        <v>45</v>
      </c>
      <c r="AG681">
        <v>49</v>
      </c>
      <c r="AH681">
        <v>35</v>
      </c>
      <c r="AI681">
        <v>4</v>
      </c>
      <c r="AJ681">
        <v>35</v>
      </c>
      <c r="AK681"/>
      <c r="AL681" s="35"/>
      <c r="AO681" s="3" t="str">
        <f t="shared" si="42"/>
        <v>Doublade DB</v>
      </c>
    </row>
    <row r="682" spans="26:41" x14ac:dyDescent="0.25">
      <c r="Z682">
        <v>681</v>
      </c>
      <c r="AA682" t="s">
        <v>732</v>
      </c>
      <c r="AB682" s="3" t="str">
        <f t="shared" si="41"/>
        <v>https://pokemondb.net/pokedex/Aegislash</v>
      </c>
      <c r="AC682">
        <v>60</v>
      </c>
      <c r="AD682">
        <v>50</v>
      </c>
      <c r="AE682">
        <v>140</v>
      </c>
      <c r="AF682">
        <v>50</v>
      </c>
      <c r="AG682">
        <v>140</v>
      </c>
      <c r="AH682">
        <v>60</v>
      </c>
      <c r="AI682">
        <v>5</v>
      </c>
      <c r="AK682"/>
      <c r="AL682" s="35"/>
      <c r="AO682" s="3" t="str">
        <f t="shared" si="42"/>
        <v>Aegislash DB</v>
      </c>
    </row>
    <row r="683" spans="26:41" x14ac:dyDescent="0.25">
      <c r="Z683">
        <v>682</v>
      </c>
      <c r="AA683" t="s">
        <v>733</v>
      </c>
      <c r="AB683" s="3" t="str">
        <f t="shared" si="41"/>
        <v>https://pokemondb.net/pokedex/Spritzee</v>
      </c>
      <c r="AC683">
        <v>78</v>
      </c>
      <c r="AD683">
        <v>52</v>
      </c>
      <c r="AE683">
        <v>60</v>
      </c>
      <c r="AF683">
        <v>63</v>
      </c>
      <c r="AG683">
        <v>65</v>
      </c>
      <c r="AH683">
        <v>23</v>
      </c>
      <c r="AI683">
        <v>3</v>
      </c>
      <c r="AJ683">
        <v>1</v>
      </c>
      <c r="AK683" t="s">
        <v>1437</v>
      </c>
      <c r="AL683" s="35"/>
      <c r="AO683" s="3" t="str">
        <f t="shared" si="42"/>
        <v>Spritzee DB</v>
      </c>
    </row>
    <row r="684" spans="26:41" x14ac:dyDescent="0.25">
      <c r="Z684">
        <v>683</v>
      </c>
      <c r="AA684" t="s">
        <v>734</v>
      </c>
      <c r="AB684" s="3" t="str">
        <f t="shared" si="41"/>
        <v>https://pokemondb.net/pokedex/Aromatisse</v>
      </c>
      <c r="AC684">
        <v>101</v>
      </c>
      <c r="AD684">
        <v>72</v>
      </c>
      <c r="AE684">
        <v>72</v>
      </c>
      <c r="AF684">
        <v>99</v>
      </c>
      <c r="AG684">
        <v>89</v>
      </c>
      <c r="AH684">
        <v>29</v>
      </c>
      <c r="AI684">
        <v>3</v>
      </c>
      <c r="AK684"/>
      <c r="AL684" s="35"/>
      <c r="AO684" s="3" t="str">
        <f t="shared" si="42"/>
        <v>Aromatisse DB</v>
      </c>
    </row>
    <row r="685" spans="26:41" x14ac:dyDescent="0.25">
      <c r="Z685">
        <v>684</v>
      </c>
      <c r="AA685" t="s">
        <v>735</v>
      </c>
      <c r="AB685" s="3" t="str">
        <f t="shared" si="41"/>
        <v>https://pokemondb.net/pokedex/Swirlix</v>
      </c>
      <c r="AC685">
        <v>62</v>
      </c>
      <c r="AD685">
        <v>48</v>
      </c>
      <c r="AE685">
        <v>66</v>
      </c>
      <c r="AF685">
        <v>59</v>
      </c>
      <c r="AG685">
        <v>57</v>
      </c>
      <c r="AH685">
        <v>49</v>
      </c>
      <c r="AI685">
        <v>3</v>
      </c>
      <c r="AJ685">
        <v>1</v>
      </c>
      <c r="AK685" t="s">
        <v>1437</v>
      </c>
      <c r="AL685" s="35"/>
      <c r="AO685" s="3" t="str">
        <f t="shared" si="42"/>
        <v>Swirlix DB</v>
      </c>
    </row>
    <row r="686" spans="26:41" x14ac:dyDescent="0.25">
      <c r="Z686">
        <v>685</v>
      </c>
      <c r="AA686" t="s">
        <v>736</v>
      </c>
      <c r="AB686" s="3" t="str">
        <f t="shared" si="41"/>
        <v>https://pokemondb.net/pokedex/Slurpuff</v>
      </c>
      <c r="AC686">
        <v>82</v>
      </c>
      <c r="AD686">
        <v>80</v>
      </c>
      <c r="AE686">
        <v>86</v>
      </c>
      <c r="AF686">
        <v>85</v>
      </c>
      <c r="AG686">
        <v>75</v>
      </c>
      <c r="AH686">
        <v>72</v>
      </c>
      <c r="AI686">
        <v>3</v>
      </c>
      <c r="AK686"/>
      <c r="AL686" s="35"/>
      <c r="AO686" s="3" t="str">
        <f t="shared" si="42"/>
        <v>Slurpuff DB</v>
      </c>
    </row>
    <row r="687" spans="26:41" x14ac:dyDescent="0.25">
      <c r="Z687">
        <v>686</v>
      </c>
      <c r="AA687" t="s">
        <v>737</v>
      </c>
      <c r="AB687" s="3" t="str">
        <f t="shared" si="41"/>
        <v>https://pokemondb.net/pokedex/Inkay</v>
      </c>
      <c r="AC687">
        <v>53</v>
      </c>
      <c r="AD687">
        <v>54</v>
      </c>
      <c r="AE687">
        <v>53</v>
      </c>
      <c r="AF687">
        <v>37</v>
      </c>
      <c r="AG687">
        <v>46</v>
      </c>
      <c r="AH687">
        <v>45</v>
      </c>
      <c r="AI687">
        <v>3</v>
      </c>
      <c r="AJ687">
        <v>1</v>
      </c>
      <c r="AK687" t="s">
        <v>1457</v>
      </c>
      <c r="AL687" s="35"/>
      <c r="AO687" s="3" t="str">
        <f t="shared" si="42"/>
        <v>Inkay DB</v>
      </c>
    </row>
    <row r="688" spans="26:41" x14ac:dyDescent="0.25">
      <c r="Z688">
        <v>687</v>
      </c>
      <c r="AA688" t="s">
        <v>738</v>
      </c>
      <c r="AB688" s="3" t="str">
        <f t="shared" si="41"/>
        <v>https://pokemondb.net/pokedex/Malamar</v>
      </c>
      <c r="AC688">
        <v>86</v>
      </c>
      <c r="AD688">
        <v>92</v>
      </c>
      <c r="AE688">
        <v>88</v>
      </c>
      <c r="AF688">
        <v>68</v>
      </c>
      <c r="AG688">
        <v>75</v>
      </c>
      <c r="AH688">
        <v>73</v>
      </c>
      <c r="AI688">
        <v>6</v>
      </c>
      <c r="AJ688">
        <v>30</v>
      </c>
      <c r="AK688"/>
      <c r="AL688" s="35"/>
      <c r="AO688" s="3" t="str">
        <f t="shared" si="42"/>
        <v>Malamar DB</v>
      </c>
    </row>
    <row r="689" spans="26:41" x14ac:dyDescent="0.25">
      <c r="Z689">
        <v>688</v>
      </c>
      <c r="AA689" t="s">
        <v>739</v>
      </c>
      <c r="AB689" s="3" t="str">
        <f t="shared" si="41"/>
        <v>https://pokemondb.net/pokedex/Binacle</v>
      </c>
      <c r="AC689">
        <v>42</v>
      </c>
      <c r="AD689">
        <v>52</v>
      </c>
      <c r="AE689">
        <v>67</v>
      </c>
      <c r="AF689">
        <v>39</v>
      </c>
      <c r="AG689">
        <v>56</v>
      </c>
      <c r="AH689">
        <v>50</v>
      </c>
      <c r="AI689">
        <v>3</v>
      </c>
      <c r="AJ689">
        <v>1</v>
      </c>
      <c r="AK689"/>
      <c r="AL689" s="35"/>
      <c r="AO689" s="3" t="str">
        <f t="shared" si="42"/>
        <v>Binacle DB</v>
      </c>
    </row>
    <row r="690" spans="26:41" x14ac:dyDescent="0.25">
      <c r="Z690">
        <v>689</v>
      </c>
      <c r="AA690" t="s">
        <v>740</v>
      </c>
      <c r="AB690" s="3" t="str">
        <f t="shared" si="41"/>
        <v>https://pokemondb.net/pokedex/Barbaracle</v>
      </c>
      <c r="AC690">
        <v>72</v>
      </c>
      <c r="AD690">
        <v>105</v>
      </c>
      <c r="AE690">
        <v>115</v>
      </c>
      <c r="AF690">
        <v>54</v>
      </c>
      <c r="AG690">
        <v>86</v>
      </c>
      <c r="AH690">
        <v>68</v>
      </c>
      <c r="AI690">
        <v>5</v>
      </c>
      <c r="AJ690">
        <v>39</v>
      </c>
      <c r="AK690"/>
      <c r="AL690" s="35"/>
      <c r="AO690" s="3" t="str">
        <f t="shared" si="42"/>
        <v>Barbaracle DB</v>
      </c>
    </row>
    <row r="691" spans="26:41" x14ac:dyDescent="0.25">
      <c r="Z691">
        <v>690</v>
      </c>
      <c r="AA691" t="s">
        <v>741</v>
      </c>
      <c r="AB691" s="3" t="str">
        <f t="shared" si="41"/>
        <v>https://pokemondb.net/pokedex/Skrelp</v>
      </c>
      <c r="AC691">
        <v>50</v>
      </c>
      <c r="AD691">
        <v>60</v>
      </c>
      <c r="AE691">
        <v>60</v>
      </c>
      <c r="AF691">
        <v>60</v>
      </c>
      <c r="AG691">
        <v>60</v>
      </c>
      <c r="AH691">
        <v>30</v>
      </c>
      <c r="AI691">
        <v>3</v>
      </c>
      <c r="AJ691">
        <v>1</v>
      </c>
      <c r="AK691"/>
      <c r="AL691" s="35"/>
      <c r="AO691" s="3" t="str">
        <f t="shared" si="42"/>
        <v>Skrelp DB</v>
      </c>
    </row>
    <row r="692" spans="26:41" x14ac:dyDescent="0.25">
      <c r="Z692">
        <v>691</v>
      </c>
      <c r="AA692" t="s">
        <v>742</v>
      </c>
      <c r="AB692" s="3" t="str">
        <f t="shared" si="41"/>
        <v>https://pokemondb.net/pokedex/Dragalge</v>
      </c>
      <c r="AC692">
        <v>65</v>
      </c>
      <c r="AD692">
        <v>75</v>
      </c>
      <c r="AE692">
        <v>90</v>
      </c>
      <c r="AF692">
        <v>97</v>
      </c>
      <c r="AG692">
        <v>123</v>
      </c>
      <c r="AH692">
        <v>44</v>
      </c>
      <c r="AI692">
        <v>5</v>
      </c>
      <c r="AJ692">
        <v>48</v>
      </c>
      <c r="AK692"/>
      <c r="AL692" s="35"/>
      <c r="AO692" s="3" t="str">
        <f t="shared" si="42"/>
        <v>Dragalge DB</v>
      </c>
    </row>
    <row r="693" spans="26:41" x14ac:dyDescent="0.25">
      <c r="Z693">
        <v>692</v>
      </c>
      <c r="AA693" t="s">
        <v>743</v>
      </c>
      <c r="AB693" s="3" t="str">
        <f t="shared" si="41"/>
        <v>https://pokemondb.net/pokedex/Clauncher</v>
      </c>
      <c r="AC693">
        <v>50</v>
      </c>
      <c r="AD693">
        <v>53</v>
      </c>
      <c r="AE693">
        <v>62</v>
      </c>
      <c r="AF693">
        <v>58</v>
      </c>
      <c r="AG693">
        <v>63</v>
      </c>
      <c r="AH693">
        <v>44</v>
      </c>
      <c r="AI693">
        <v>3</v>
      </c>
      <c r="AJ693">
        <v>1</v>
      </c>
      <c r="AK693"/>
      <c r="AL693" s="35"/>
      <c r="AO693" s="3" t="str">
        <f t="shared" si="42"/>
        <v>Clauncher DB</v>
      </c>
    </row>
    <row r="694" spans="26:41" x14ac:dyDescent="0.25">
      <c r="Z694">
        <v>693</v>
      </c>
      <c r="AA694" t="s">
        <v>744</v>
      </c>
      <c r="AB694" s="3" t="str">
        <f t="shared" si="41"/>
        <v>https://pokemondb.net/pokedex/Clawitzer</v>
      </c>
      <c r="AC694">
        <v>71</v>
      </c>
      <c r="AD694">
        <v>73</v>
      </c>
      <c r="AE694">
        <v>88</v>
      </c>
      <c r="AF694">
        <v>120</v>
      </c>
      <c r="AG694">
        <v>89</v>
      </c>
      <c r="AH694">
        <v>59</v>
      </c>
      <c r="AI694">
        <v>5</v>
      </c>
      <c r="AJ694">
        <v>37</v>
      </c>
      <c r="AK694"/>
      <c r="AL694" s="35"/>
      <c r="AO694" s="3" t="str">
        <f t="shared" si="42"/>
        <v>Clawitzer DB</v>
      </c>
    </row>
    <row r="695" spans="26:41" x14ac:dyDescent="0.25">
      <c r="Z695">
        <v>694</v>
      </c>
      <c r="AA695" t="s">
        <v>745</v>
      </c>
      <c r="AB695" s="3" t="str">
        <f t="shared" si="41"/>
        <v>https://pokemondb.net/pokedex/Helioptile</v>
      </c>
      <c r="AC695">
        <v>44</v>
      </c>
      <c r="AD695">
        <v>38</v>
      </c>
      <c r="AE695">
        <v>33</v>
      </c>
      <c r="AF695">
        <v>61</v>
      </c>
      <c r="AG695">
        <v>43</v>
      </c>
      <c r="AH695">
        <v>70</v>
      </c>
      <c r="AI695">
        <v>2</v>
      </c>
      <c r="AJ695">
        <v>1</v>
      </c>
      <c r="AK695">
        <v>2009</v>
      </c>
      <c r="AL695" s="35"/>
      <c r="AO695" s="3" t="str">
        <f t="shared" si="42"/>
        <v>Helioptile DB</v>
      </c>
    </row>
    <row r="696" spans="26:41" x14ac:dyDescent="0.25">
      <c r="Z696">
        <v>695</v>
      </c>
      <c r="AA696" t="s">
        <v>746</v>
      </c>
      <c r="AB696" s="3" t="str">
        <f t="shared" si="41"/>
        <v>https://pokemondb.net/pokedex/Heliolisk</v>
      </c>
      <c r="AC696">
        <v>62</v>
      </c>
      <c r="AD696">
        <v>55</v>
      </c>
      <c r="AE696">
        <v>52</v>
      </c>
      <c r="AF696">
        <v>109</v>
      </c>
      <c r="AG696">
        <v>94</v>
      </c>
      <c r="AH696">
        <v>109</v>
      </c>
      <c r="AI696">
        <v>4</v>
      </c>
      <c r="AK696"/>
      <c r="AL696" s="35"/>
      <c r="AO696" s="3" t="str">
        <f t="shared" si="42"/>
        <v>Heliolisk DB</v>
      </c>
    </row>
    <row r="697" spans="26:41" x14ac:dyDescent="0.25">
      <c r="Z697">
        <v>696</v>
      </c>
      <c r="AA697" t="s">
        <v>747</v>
      </c>
      <c r="AB697" s="3" t="str">
        <f t="shared" si="41"/>
        <v>https://pokemondb.net/pokedex/Tyrunt</v>
      </c>
      <c r="AC697">
        <v>58</v>
      </c>
      <c r="AD697">
        <v>89</v>
      </c>
      <c r="AE697">
        <v>77</v>
      </c>
      <c r="AF697">
        <v>45</v>
      </c>
      <c r="AG697">
        <v>45</v>
      </c>
      <c r="AH697">
        <v>48</v>
      </c>
      <c r="AI697">
        <v>4</v>
      </c>
      <c r="AJ697">
        <v>1</v>
      </c>
      <c r="AK697"/>
      <c r="AL697" s="35"/>
      <c r="AO697" s="3" t="str">
        <f t="shared" si="42"/>
        <v>Tyrunt DB</v>
      </c>
    </row>
    <row r="698" spans="26:41" x14ac:dyDescent="0.25">
      <c r="Z698">
        <v>697</v>
      </c>
      <c r="AA698" t="s">
        <v>748</v>
      </c>
      <c r="AB698" s="3" t="str">
        <f t="shared" si="41"/>
        <v>https://pokemondb.net/pokedex/Tyrantrum</v>
      </c>
      <c r="AC698">
        <v>82</v>
      </c>
      <c r="AD698">
        <v>121</v>
      </c>
      <c r="AE698">
        <v>119</v>
      </c>
      <c r="AF698">
        <v>69</v>
      </c>
      <c r="AG698">
        <v>59</v>
      </c>
      <c r="AH698">
        <v>71</v>
      </c>
      <c r="AI698">
        <v>6</v>
      </c>
      <c r="AJ698">
        <v>39</v>
      </c>
      <c r="AK698"/>
      <c r="AL698" s="35"/>
      <c r="AO698" s="3" t="str">
        <f t="shared" si="42"/>
        <v>Tyrantrum DB</v>
      </c>
    </row>
    <row r="699" spans="26:41" x14ac:dyDescent="0.25">
      <c r="Z699">
        <v>698</v>
      </c>
      <c r="AA699" t="s">
        <v>749</v>
      </c>
      <c r="AB699" s="3" t="str">
        <f t="shared" si="41"/>
        <v>https://pokemondb.net/pokedex/Amaura</v>
      </c>
      <c r="AC699">
        <v>77</v>
      </c>
      <c r="AD699">
        <v>59</v>
      </c>
      <c r="AE699">
        <v>50</v>
      </c>
      <c r="AF699">
        <v>67</v>
      </c>
      <c r="AG699">
        <v>63</v>
      </c>
      <c r="AH699">
        <v>46</v>
      </c>
      <c r="AI699">
        <v>3</v>
      </c>
      <c r="AJ699">
        <v>1</v>
      </c>
      <c r="AK699"/>
      <c r="AL699" s="35"/>
      <c r="AO699" s="3" t="str">
        <f t="shared" si="42"/>
        <v>Amaura DB</v>
      </c>
    </row>
    <row r="700" spans="26:41" x14ac:dyDescent="0.25">
      <c r="Z700">
        <v>699</v>
      </c>
      <c r="AA700" t="s">
        <v>750</v>
      </c>
      <c r="AB700" s="3" t="str">
        <f t="shared" si="41"/>
        <v>https://pokemondb.net/pokedex/Aurorus</v>
      </c>
      <c r="AC700">
        <v>123</v>
      </c>
      <c r="AD700">
        <v>77</v>
      </c>
      <c r="AE700">
        <v>72</v>
      </c>
      <c r="AF700">
        <v>99</v>
      </c>
      <c r="AG700">
        <v>92</v>
      </c>
      <c r="AH700">
        <v>58</v>
      </c>
      <c r="AI700">
        <v>6</v>
      </c>
      <c r="AJ700">
        <v>39</v>
      </c>
      <c r="AK700"/>
      <c r="AL700" s="35"/>
      <c r="AO700" s="3" t="str">
        <f t="shared" si="42"/>
        <v>Aurorus DB</v>
      </c>
    </row>
    <row r="701" spans="26:41" x14ac:dyDescent="0.25">
      <c r="Z701">
        <v>700</v>
      </c>
      <c r="AA701" t="s">
        <v>751</v>
      </c>
      <c r="AB701" s="3" t="str">
        <f t="shared" si="41"/>
        <v>https://pokemondb.net/pokedex/Sylveon</v>
      </c>
      <c r="AC701">
        <v>95</v>
      </c>
      <c r="AD701">
        <v>65</v>
      </c>
      <c r="AE701">
        <v>65</v>
      </c>
      <c r="AF701">
        <v>110</v>
      </c>
      <c r="AG701">
        <v>130</v>
      </c>
      <c r="AH701">
        <v>60</v>
      </c>
      <c r="AI701">
        <v>4</v>
      </c>
      <c r="AK701"/>
      <c r="AL701" s="35"/>
      <c r="AO701" s="3" t="str">
        <f t="shared" si="42"/>
        <v>Sylveon DB</v>
      </c>
    </row>
    <row r="702" spans="26:41" x14ac:dyDescent="0.25">
      <c r="Z702">
        <v>701</v>
      </c>
      <c r="AA702" t="s">
        <v>752</v>
      </c>
      <c r="AB702" s="3" t="str">
        <f t="shared" si="41"/>
        <v>https://pokemondb.net/pokedex/Hawlucha</v>
      </c>
      <c r="AC702">
        <v>78</v>
      </c>
      <c r="AD702">
        <v>92</v>
      </c>
      <c r="AE702">
        <v>75</v>
      </c>
      <c r="AF702">
        <v>74</v>
      </c>
      <c r="AG702">
        <v>63</v>
      </c>
      <c r="AH702">
        <v>118</v>
      </c>
      <c r="AI702">
        <v>4</v>
      </c>
      <c r="AJ702">
        <v>1</v>
      </c>
      <c r="AK702" t="s">
        <v>1470</v>
      </c>
      <c r="AL702" s="35"/>
      <c r="AO702" s="3" t="str">
        <f t="shared" si="42"/>
        <v>Hawlucha DB</v>
      </c>
    </row>
    <row r="703" spans="26:41" x14ac:dyDescent="0.25">
      <c r="Z703">
        <v>702</v>
      </c>
      <c r="AA703" t="s">
        <v>753</v>
      </c>
      <c r="AB703" s="3" t="str">
        <f t="shared" si="41"/>
        <v>https://pokemondb.net/pokedex/Dedenne</v>
      </c>
      <c r="AC703">
        <v>67</v>
      </c>
      <c r="AD703">
        <v>58</v>
      </c>
      <c r="AE703">
        <v>57</v>
      </c>
      <c r="AF703">
        <v>81</v>
      </c>
      <c r="AG703">
        <v>67</v>
      </c>
      <c r="AH703">
        <v>101</v>
      </c>
      <c r="AI703">
        <v>3</v>
      </c>
      <c r="AJ703">
        <v>1</v>
      </c>
      <c r="AK703"/>
      <c r="AL703" s="35"/>
      <c r="AO703" s="3" t="str">
        <f t="shared" si="42"/>
        <v>Dedenne DB</v>
      </c>
    </row>
    <row r="704" spans="26:41" x14ac:dyDescent="0.25">
      <c r="Z704">
        <v>703</v>
      </c>
      <c r="AA704" t="s">
        <v>754</v>
      </c>
      <c r="AB704" s="3" t="str">
        <f t="shared" si="41"/>
        <v>https://pokemondb.net/pokedex/Carbink</v>
      </c>
      <c r="AC704">
        <v>50</v>
      </c>
      <c r="AD704">
        <v>50</v>
      </c>
      <c r="AE704">
        <v>150</v>
      </c>
      <c r="AF704">
        <v>50</v>
      </c>
      <c r="AG704">
        <v>150</v>
      </c>
      <c r="AH704">
        <v>50</v>
      </c>
      <c r="AI704">
        <v>3</v>
      </c>
      <c r="AJ704">
        <v>1</v>
      </c>
      <c r="AK704"/>
      <c r="AL704" s="35"/>
      <c r="AO704" s="3" t="str">
        <f t="shared" si="42"/>
        <v>Carbink DB</v>
      </c>
    </row>
    <row r="705" spans="26:41" x14ac:dyDescent="0.25">
      <c r="Z705">
        <v>704</v>
      </c>
      <c r="AA705" t="s">
        <v>755</v>
      </c>
      <c r="AB705" s="3" t="str">
        <f t="shared" si="41"/>
        <v>https://pokemondb.net/pokedex/Goomy</v>
      </c>
      <c r="AC705">
        <v>45</v>
      </c>
      <c r="AD705">
        <v>50</v>
      </c>
      <c r="AE705">
        <v>35</v>
      </c>
      <c r="AF705">
        <v>55</v>
      </c>
      <c r="AG705">
        <v>75</v>
      </c>
      <c r="AH705">
        <v>40</v>
      </c>
      <c r="AI705">
        <v>3</v>
      </c>
      <c r="AJ705">
        <v>1</v>
      </c>
      <c r="AK705"/>
      <c r="AL705" s="35"/>
      <c r="AO705" s="3" t="str">
        <f t="shared" si="42"/>
        <v>Goomy DB</v>
      </c>
    </row>
    <row r="706" spans="26:41" x14ac:dyDescent="0.25">
      <c r="Z706">
        <v>705</v>
      </c>
      <c r="AA706" t="s">
        <v>756</v>
      </c>
      <c r="AB706" s="3" t="str">
        <f t="shared" ref="AB706:AB769" si="43">CONCATENATE($P$4,AA706)</f>
        <v>https://pokemondb.net/pokedex/Sliggoo</v>
      </c>
      <c r="AC706">
        <v>68</v>
      </c>
      <c r="AD706">
        <v>75</v>
      </c>
      <c r="AE706">
        <v>53</v>
      </c>
      <c r="AF706">
        <v>83</v>
      </c>
      <c r="AG706">
        <v>113</v>
      </c>
      <c r="AH706">
        <v>60</v>
      </c>
      <c r="AI706">
        <v>4</v>
      </c>
      <c r="AJ706">
        <v>40</v>
      </c>
      <c r="AK706"/>
      <c r="AL706" s="35"/>
      <c r="AO706" s="3" t="str">
        <f t="shared" si="42"/>
        <v>Sliggoo DB</v>
      </c>
    </row>
    <row r="707" spans="26:41" x14ac:dyDescent="0.25">
      <c r="Z707">
        <v>706</v>
      </c>
      <c r="AA707" t="s">
        <v>757</v>
      </c>
      <c r="AB707" s="3" t="str">
        <f t="shared" si="43"/>
        <v>https://pokemondb.net/pokedex/Goodra</v>
      </c>
      <c r="AC707">
        <v>90</v>
      </c>
      <c r="AD707">
        <v>100</v>
      </c>
      <c r="AE707">
        <v>70</v>
      </c>
      <c r="AF707">
        <v>110</v>
      </c>
      <c r="AG707">
        <v>150</v>
      </c>
      <c r="AH707">
        <v>80</v>
      </c>
      <c r="AI707">
        <v>5</v>
      </c>
      <c r="AJ707">
        <v>50</v>
      </c>
      <c r="AK707"/>
      <c r="AL707" s="35"/>
      <c r="AO707" s="3" t="str">
        <f t="shared" ref="AO707:AO770" si="44">HYPERLINK(AB707,AA707&amp;" DB")</f>
        <v>Goodra DB</v>
      </c>
    </row>
    <row r="708" spans="26:41" x14ac:dyDescent="0.25">
      <c r="Z708">
        <v>707</v>
      </c>
      <c r="AA708" t="s">
        <v>758</v>
      </c>
      <c r="AB708" s="3" t="str">
        <f t="shared" si="43"/>
        <v>https://pokemondb.net/pokedex/Klefki</v>
      </c>
      <c r="AC708">
        <v>57</v>
      </c>
      <c r="AD708">
        <v>80</v>
      </c>
      <c r="AE708">
        <v>91</v>
      </c>
      <c r="AF708">
        <v>80</v>
      </c>
      <c r="AG708">
        <v>87</v>
      </c>
      <c r="AH708">
        <v>75</v>
      </c>
      <c r="AI708">
        <v>3</v>
      </c>
      <c r="AJ708">
        <v>1</v>
      </c>
      <c r="AK708"/>
      <c r="AL708" s="35"/>
      <c r="AO708" s="3" t="str">
        <f t="shared" si="44"/>
        <v>Klefki DB</v>
      </c>
    </row>
    <row r="709" spans="26:41" x14ac:dyDescent="0.25">
      <c r="Z709">
        <v>708</v>
      </c>
      <c r="AA709" t="s">
        <v>759</v>
      </c>
      <c r="AB709" s="3" t="str">
        <f t="shared" si="43"/>
        <v>https://pokemondb.net/pokedex/Phantump</v>
      </c>
      <c r="AC709">
        <v>43</v>
      </c>
      <c r="AD709">
        <v>70</v>
      </c>
      <c r="AE709">
        <v>48</v>
      </c>
      <c r="AF709">
        <v>50</v>
      </c>
      <c r="AG709">
        <v>60</v>
      </c>
      <c r="AH709">
        <v>38</v>
      </c>
      <c r="AI709">
        <v>4</v>
      </c>
      <c r="AJ709">
        <v>1</v>
      </c>
      <c r="AK709"/>
      <c r="AL709" s="35"/>
      <c r="AO709" s="3" t="str">
        <f t="shared" si="44"/>
        <v>Phantump DB</v>
      </c>
    </row>
    <row r="710" spans="26:41" x14ac:dyDescent="0.25">
      <c r="Z710">
        <v>709</v>
      </c>
      <c r="AA710" t="s">
        <v>760</v>
      </c>
      <c r="AB710" s="3" t="str">
        <f t="shared" si="43"/>
        <v>https://pokemondb.net/pokedex/Trevenant</v>
      </c>
      <c r="AC710">
        <v>85</v>
      </c>
      <c r="AD710">
        <v>110</v>
      </c>
      <c r="AE710">
        <v>76</v>
      </c>
      <c r="AF710">
        <v>65</v>
      </c>
      <c r="AG710">
        <v>82</v>
      </c>
      <c r="AH710">
        <v>56</v>
      </c>
      <c r="AI710">
        <v>5</v>
      </c>
      <c r="AK710"/>
      <c r="AL710" s="35"/>
      <c r="AO710" s="3" t="str">
        <f t="shared" si="44"/>
        <v>Trevenant DB</v>
      </c>
    </row>
    <row r="711" spans="26:41" x14ac:dyDescent="0.25">
      <c r="Z711">
        <v>710</v>
      </c>
      <c r="AA711" t="s">
        <v>761</v>
      </c>
      <c r="AB711" s="3" t="str">
        <f t="shared" si="43"/>
        <v>https://pokemondb.net/pokedex/Pumpkaboo</v>
      </c>
      <c r="AC711">
        <v>49</v>
      </c>
      <c r="AD711">
        <v>66</v>
      </c>
      <c r="AE711">
        <v>70</v>
      </c>
      <c r="AF711">
        <v>44</v>
      </c>
      <c r="AG711">
        <v>55</v>
      </c>
      <c r="AH711">
        <v>51</v>
      </c>
      <c r="AI711">
        <v>3</v>
      </c>
      <c r="AJ711">
        <v>1</v>
      </c>
      <c r="AK711"/>
      <c r="AL711" s="35"/>
      <c r="AO711" s="3" t="str">
        <f t="shared" si="44"/>
        <v>Pumpkaboo DB</v>
      </c>
    </row>
    <row r="712" spans="26:41" x14ac:dyDescent="0.25">
      <c r="Z712">
        <v>711</v>
      </c>
      <c r="AA712" t="s">
        <v>762</v>
      </c>
      <c r="AB712" s="3" t="str">
        <f t="shared" si="43"/>
        <v>https://pokemondb.net/pokedex/Gourgeist</v>
      </c>
      <c r="AC712">
        <v>65</v>
      </c>
      <c r="AD712">
        <v>90</v>
      </c>
      <c r="AE712">
        <v>122</v>
      </c>
      <c r="AF712">
        <v>58</v>
      </c>
      <c r="AG712">
        <v>75</v>
      </c>
      <c r="AH712">
        <v>84</v>
      </c>
      <c r="AI712">
        <v>4</v>
      </c>
      <c r="AK712"/>
      <c r="AL712" s="35"/>
      <c r="AO712" s="3" t="str">
        <f t="shared" si="44"/>
        <v>Gourgeist DB</v>
      </c>
    </row>
    <row r="713" spans="26:41" x14ac:dyDescent="0.25">
      <c r="Z713">
        <v>712</v>
      </c>
      <c r="AA713" t="s">
        <v>763</v>
      </c>
      <c r="AB713" s="3" t="str">
        <f t="shared" si="43"/>
        <v>https://pokemondb.net/pokedex/Bergmite</v>
      </c>
      <c r="AC713">
        <v>55</v>
      </c>
      <c r="AD713">
        <v>69</v>
      </c>
      <c r="AE713">
        <v>85</v>
      </c>
      <c r="AF713">
        <v>32</v>
      </c>
      <c r="AG713">
        <v>35</v>
      </c>
      <c r="AH713">
        <v>28</v>
      </c>
      <c r="AI713">
        <v>3</v>
      </c>
      <c r="AJ713">
        <v>1</v>
      </c>
      <c r="AK713"/>
      <c r="AL713" s="35"/>
      <c r="AO713" s="3" t="str">
        <f t="shared" si="44"/>
        <v>Bergmite DB</v>
      </c>
    </row>
    <row r="714" spans="26:41" x14ac:dyDescent="0.25">
      <c r="Z714">
        <v>713</v>
      </c>
      <c r="AA714" t="s">
        <v>764</v>
      </c>
      <c r="AB714" s="3" t="str">
        <f t="shared" si="43"/>
        <v>https://pokemondb.net/pokedex/Avalugg</v>
      </c>
      <c r="AC714">
        <v>95</v>
      </c>
      <c r="AD714">
        <v>117</v>
      </c>
      <c r="AE714">
        <v>184</v>
      </c>
      <c r="AF714">
        <v>44</v>
      </c>
      <c r="AG714">
        <v>46</v>
      </c>
      <c r="AH714">
        <v>28</v>
      </c>
      <c r="AI714">
        <v>4</v>
      </c>
      <c r="AJ714">
        <v>37</v>
      </c>
      <c r="AK714"/>
      <c r="AL714" s="35"/>
      <c r="AO714" s="3" t="str">
        <f t="shared" si="44"/>
        <v>Avalugg DB</v>
      </c>
    </row>
    <row r="715" spans="26:41" x14ac:dyDescent="0.25">
      <c r="Z715">
        <v>714</v>
      </c>
      <c r="AA715" t="s">
        <v>765</v>
      </c>
      <c r="AB715" s="3" t="str">
        <f t="shared" si="43"/>
        <v>https://pokemondb.net/pokedex/Noibat</v>
      </c>
      <c r="AC715">
        <v>40</v>
      </c>
      <c r="AD715">
        <v>30</v>
      </c>
      <c r="AE715">
        <v>35</v>
      </c>
      <c r="AF715">
        <v>45</v>
      </c>
      <c r="AG715">
        <v>40</v>
      </c>
      <c r="AH715">
        <v>55</v>
      </c>
      <c r="AI715">
        <v>3</v>
      </c>
      <c r="AJ715">
        <v>1</v>
      </c>
      <c r="AK715"/>
      <c r="AL715" s="35"/>
      <c r="AO715" s="3" t="str">
        <f t="shared" si="44"/>
        <v>Noibat DB</v>
      </c>
    </row>
    <row r="716" spans="26:41" x14ac:dyDescent="0.25">
      <c r="Z716">
        <v>715</v>
      </c>
      <c r="AA716" t="s">
        <v>766</v>
      </c>
      <c r="AB716" s="3" t="str">
        <f t="shared" si="43"/>
        <v>https://pokemondb.net/pokedex/Noivern</v>
      </c>
      <c r="AC716">
        <v>85</v>
      </c>
      <c r="AD716">
        <v>70</v>
      </c>
      <c r="AE716">
        <v>80</v>
      </c>
      <c r="AF716">
        <v>97</v>
      </c>
      <c r="AG716">
        <v>80</v>
      </c>
      <c r="AH716">
        <v>123</v>
      </c>
      <c r="AI716">
        <v>6</v>
      </c>
      <c r="AJ716">
        <v>48</v>
      </c>
      <c r="AK716"/>
      <c r="AL716" s="35"/>
      <c r="AO716" s="3" t="str">
        <f t="shared" si="44"/>
        <v>Noivern DB</v>
      </c>
    </row>
    <row r="717" spans="26:41" x14ac:dyDescent="0.25">
      <c r="Z717">
        <v>716</v>
      </c>
      <c r="AA717" t="s">
        <v>767</v>
      </c>
      <c r="AB717" s="3" t="str">
        <f t="shared" si="43"/>
        <v>https://pokemondb.net/pokedex/Xerneas</v>
      </c>
      <c r="AC717">
        <v>126</v>
      </c>
      <c r="AD717">
        <v>131</v>
      </c>
      <c r="AE717">
        <v>95</v>
      </c>
      <c r="AF717">
        <v>131</v>
      </c>
      <c r="AG717">
        <v>98</v>
      </c>
      <c r="AH717">
        <v>99</v>
      </c>
      <c r="AI717">
        <v>7</v>
      </c>
      <c r="AK717"/>
      <c r="AL717" s="35"/>
      <c r="AO717" s="3" t="str">
        <f t="shared" si="44"/>
        <v>Xerneas DB</v>
      </c>
    </row>
    <row r="718" spans="26:41" x14ac:dyDescent="0.25">
      <c r="Z718">
        <v>717</v>
      </c>
      <c r="AA718" t="s">
        <v>768</v>
      </c>
      <c r="AB718" s="3" t="str">
        <f t="shared" si="43"/>
        <v>https://pokemondb.net/pokedex/Yveltal</v>
      </c>
      <c r="AC718">
        <v>126</v>
      </c>
      <c r="AD718">
        <v>131</v>
      </c>
      <c r="AE718">
        <v>95</v>
      </c>
      <c r="AF718">
        <v>131</v>
      </c>
      <c r="AG718">
        <v>98</v>
      </c>
      <c r="AH718">
        <v>99</v>
      </c>
      <c r="AI718">
        <v>7</v>
      </c>
      <c r="AK718"/>
      <c r="AL718" s="35"/>
      <c r="AO718" s="3" t="str">
        <f t="shared" si="44"/>
        <v>Yveltal DB</v>
      </c>
    </row>
    <row r="719" spans="26:41" x14ac:dyDescent="0.25">
      <c r="Z719">
        <v>718</v>
      </c>
      <c r="AA719" t="s">
        <v>769</v>
      </c>
      <c r="AB719" s="3" t="str">
        <f t="shared" si="43"/>
        <v>https://pokemondb.net/pokedex/Zygarde</v>
      </c>
      <c r="AC719">
        <v>108</v>
      </c>
      <c r="AD719">
        <v>100</v>
      </c>
      <c r="AE719">
        <v>121</v>
      </c>
      <c r="AF719">
        <v>81</v>
      </c>
      <c r="AG719">
        <v>95</v>
      </c>
      <c r="AH719">
        <v>95</v>
      </c>
      <c r="AI719">
        <v>7</v>
      </c>
      <c r="AK719"/>
      <c r="AL719" s="35"/>
      <c r="AO719" s="3" t="str">
        <f t="shared" si="44"/>
        <v>Zygarde DB</v>
      </c>
    </row>
    <row r="720" spans="26:41" x14ac:dyDescent="0.25">
      <c r="Z720">
        <v>719</v>
      </c>
      <c r="AA720" t="s">
        <v>770</v>
      </c>
      <c r="AB720" s="3" t="str">
        <f t="shared" si="43"/>
        <v>https://pokemondb.net/pokedex/Diancie</v>
      </c>
      <c r="AC720">
        <v>50</v>
      </c>
      <c r="AD720">
        <v>100</v>
      </c>
      <c r="AE720">
        <v>150</v>
      </c>
      <c r="AF720">
        <v>100</v>
      </c>
      <c r="AG720">
        <v>150</v>
      </c>
      <c r="AH720">
        <v>50</v>
      </c>
      <c r="AI720">
        <v>1</v>
      </c>
      <c r="AK720"/>
      <c r="AL720" s="35"/>
      <c r="AO720" s="3" t="str">
        <f t="shared" si="44"/>
        <v>Diancie DB</v>
      </c>
    </row>
    <row r="721" spans="26:41" x14ac:dyDescent="0.25">
      <c r="Z721">
        <v>720</v>
      </c>
      <c r="AA721" t="s">
        <v>771</v>
      </c>
      <c r="AB721" s="3" t="str">
        <f t="shared" si="43"/>
        <v>https://pokemondb.net/pokedex/Hoopa</v>
      </c>
      <c r="AC721">
        <v>80</v>
      </c>
      <c r="AD721">
        <v>110</v>
      </c>
      <c r="AE721">
        <v>60</v>
      </c>
      <c r="AF721">
        <v>150</v>
      </c>
      <c r="AG721">
        <v>130</v>
      </c>
      <c r="AH721">
        <v>70</v>
      </c>
      <c r="AI721">
        <v>7</v>
      </c>
      <c r="AK721"/>
      <c r="AL721" s="35"/>
      <c r="AO721" s="3" t="str">
        <f t="shared" si="44"/>
        <v>Hoopa DB</v>
      </c>
    </row>
    <row r="722" spans="26:41" x14ac:dyDescent="0.25">
      <c r="Z722">
        <v>721</v>
      </c>
      <c r="AA722" t="s">
        <v>772</v>
      </c>
      <c r="AB722" s="3" t="str">
        <f t="shared" si="43"/>
        <v>https://pokemondb.net/pokedex/Volcanion</v>
      </c>
      <c r="AC722">
        <v>80</v>
      </c>
      <c r="AD722">
        <v>110</v>
      </c>
      <c r="AE722">
        <v>120</v>
      </c>
      <c r="AF722">
        <v>130</v>
      </c>
      <c r="AG722">
        <v>90</v>
      </c>
      <c r="AH722">
        <v>70</v>
      </c>
      <c r="AI722">
        <v>7</v>
      </c>
      <c r="AK722"/>
      <c r="AL722" s="35"/>
      <c r="AO722" s="3" t="str">
        <f t="shared" si="44"/>
        <v>Volcanion DB</v>
      </c>
    </row>
    <row r="723" spans="26:41" x14ac:dyDescent="0.25">
      <c r="Z723">
        <v>722</v>
      </c>
      <c r="AA723" t="s">
        <v>773</v>
      </c>
      <c r="AB723" s="3" t="str">
        <f t="shared" si="43"/>
        <v>https://pokemondb.net/pokedex/Rowlet</v>
      </c>
      <c r="AC723">
        <v>68</v>
      </c>
      <c r="AD723">
        <v>55</v>
      </c>
      <c r="AE723">
        <v>55</v>
      </c>
      <c r="AF723">
        <v>50</v>
      </c>
      <c r="AG723">
        <v>50</v>
      </c>
      <c r="AH723">
        <v>42</v>
      </c>
      <c r="AI723">
        <v>2</v>
      </c>
      <c r="AJ723">
        <v>1</v>
      </c>
      <c r="AK723"/>
      <c r="AL723" s="35"/>
      <c r="AO723" s="3" t="str">
        <f t="shared" si="44"/>
        <v>Rowlet DB</v>
      </c>
    </row>
    <row r="724" spans="26:41" x14ac:dyDescent="0.25">
      <c r="Z724">
        <v>723</v>
      </c>
      <c r="AA724" t="s">
        <v>774</v>
      </c>
      <c r="AB724" s="3" t="str">
        <f t="shared" si="43"/>
        <v>https://pokemondb.net/pokedex/Dartrix</v>
      </c>
      <c r="AC724">
        <v>78</v>
      </c>
      <c r="AD724">
        <v>75</v>
      </c>
      <c r="AE724">
        <v>75</v>
      </c>
      <c r="AF724">
        <v>70</v>
      </c>
      <c r="AG724">
        <v>70</v>
      </c>
      <c r="AH724">
        <v>52</v>
      </c>
      <c r="AI724">
        <v>3</v>
      </c>
      <c r="AJ724">
        <v>17</v>
      </c>
      <c r="AK724"/>
      <c r="AL724" s="35"/>
      <c r="AO724" s="3" t="str">
        <f t="shared" si="44"/>
        <v>Dartrix DB</v>
      </c>
    </row>
    <row r="725" spans="26:41" x14ac:dyDescent="0.25">
      <c r="Z725">
        <v>724</v>
      </c>
      <c r="AA725" t="s">
        <v>775</v>
      </c>
      <c r="AB725" s="3" t="str">
        <f t="shared" si="43"/>
        <v>https://pokemondb.net/pokedex/Decidueye</v>
      </c>
      <c r="AC725">
        <v>78</v>
      </c>
      <c r="AD725">
        <v>107</v>
      </c>
      <c r="AE725">
        <v>75</v>
      </c>
      <c r="AF725">
        <v>100</v>
      </c>
      <c r="AG725">
        <v>100</v>
      </c>
      <c r="AH725">
        <v>70</v>
      </c>
      <c r="AI725">
        <v>5</v>
      </c>
      <c r="AJ725">
        <v>34</v>
      </c>
      <c r="AK725"/>
      <c r="AL725" s="35"/>
      <c r="AO725" s="3" t="str">
        <f t="shared" si="44"/>
        <v>Decidueye DB</v>
      </c>
    </row>
    <row r="726" spans="26:41" x14ac:dyDescent="0.25">
      <c r="Z726">
        <v>725</v>
      </c>
      <c r="AA726" t="s">
        <v>776</v>
      </c>
      <c r="AB726" s="3" t="str">
        <f t="shared" si="43"/>
        <v>https://pokemondb.net/pokedex/Litten</v>
      </c>
      <c r="AC726">
        <v>45</v>
      </c>
      <c r="AD726">
        <v>65</v>
      </c>
      <c r="AE726">
        <v>40</v>
      </c>
      <c r="AF726">
        <v>60</v>
      </c>
      <c r="AG726">
        <v>40</v>
      </c>
      <c r="AH726">
        <v>70</v>
      </c>
      <c r="AI726">
        <v>2</v>
      </c>
      <c r="AJ726">
        <v>1</v>
      </c>
      <c r="AK726"/>
      <c r="AL726" s="35"/>
      <c r="AO726" s="3" t="str">
        <f t="shared" si="44"/>
        <v>Litten DB</v>
      </c>
    </row>
    <row r="727" spans="26:41" x14ac:dyDescent="0.25">
      <c r="Z727">
        <v>726</v>
      </c>
      <c r="AA727" t="s">
        <v>777</v>
      </c>
      <c r="AB727" s="3" t="str">
        <f t="shared" si="43"/>
        <v>https://pokemondb.net/pokedex/Torracat</v>
      </c>
      <c r="AC727">
        <v>65</v>
      </c>
      <c r="AD727">
        <v>85</v>
      </c>
      <c r="AE727">
        <v>50</v>
      </c>
      <c r="AF727">
        <v>80</v>
      </c>
      <c r="AG727">
        <v>50</v>
      </c>
      <c r="AH727">
        <v>90</v>
      </c>
      <c r="AI727">
        <v>3</v>
      </c>
      <c r="AJ727">
        <v>17</v>
      </c>
      <c r="AK727"/>
      <c r="AL727" s="35"/>
      <c r="AO727" s="3" t="str">
        <f t="shared" si="44"/>
        <v>Torracat DB</v>
      </c>
    </row>
    <row r="728" spans="26:41" x14ac:dyDescent="0.25">
      <c r="Z728">
        <v>727</v>
      </c>
      <c r="AA728" t="s">
        <v>778</v>
      </c>
      <c r="AB728" s="3" t="str">
        <f t="shared" si="43"/>
        <v>https://pokemondb.net/pokedex/Incineroar</v>
      </c>
      <c r="AC728">
        <v>95</v>
      </c>
      <c r="AD728">
        <v>115</v>
      </c>
      <c r="AE728">
        <v>90</v>
      </c>
      <c r="AF728">
        <v>80</v>
      </c>
      <c r="AG728">
        <v>90</v>
      </c>
      <c r="AH728">
        <v>60</v>
      </c>
      <c r="AI728">
        <v>5</v>
      </c>
      <c r="AJ728">
        <v>34</v>
      </c>
      <c r="AK728"/>
      <c r="AL728" s="35"/>
      <c r="AO728" s="3" t="str">
        <f t="shared" si="44"/>
        <v>Incineroar DB</v>
      </c>
    </row>
    <row r="729" spans="26:41" x14ac:dyDescent="0.25">
      <c r="Z729">
        <v>728</v>
      </c>
      <c r="AA729" t="s">
        <v>779</v>
      </c>
      <c r="AB729" s="3" t="str">
        <f t="shared" si="43"/>
        <v>https://pokemondb.net/pokedex/Popplio</v>
      </c>
      <c r="AC729">
        <v>50</v>
      </c>
      <c r="AD729">
        <v>54</v>
      </c>
      <c r="AE729">
        <v>54</v>
      </c>
      <c r="AF729">
        <v>66</v>
      </c>
      <c r="AG729">
        <v>56</v>
      </c>
      <c r="AH729">
        <v>40</v>
      </c>
      <c r="AI729">
        <v>2</v>
      </c>
      <c r="AJ729">
        <v>1</v>
      </c>
      <c r="AK729"/>
      <c r="AL729" s="35"/>
      <c r="AO729" s="3" t="str">
        <f t="shared" si="44"/>
        <v>Popplio DB</v>
      </c>
    </row>
    <row r="730" spans="26:41" x14ac:dyDescent="0.25">
      <c r="Z730">
        <v>729</v>
      </c>
      <c r="AA730" t="s">
        <v>780</v>
      </c>
      <c r="AB730" s="3" t="str">
        <f t="shared" si="43"/>
        <v>https://pokemondb.net/pokedex/Brionne</v>
      </c>
      <c r="AC730">
        <v>60</v>
      </c>
      <c r="AD730">
        <v>69</v>
      </c>
      <c r="AE730">
        <v>69</v>
      </c>
      <c r="AF730">
        <v>91</v>
      </c>
      <c r="AG730">
        <v>81</v>
      </c>
      <c r="AH730">
        <v>50</v>
      </c>
      <c r="AI730">
        <v>3</v>
      </c>
      <c r="AJ730">
        <v>17</v>
      </c>
      <c r="AK730"/>
      <c r="AL730" s="35"/>
      <c r="AO730" s="3" t="str">
        <f t="shared" si="44"/>
        <v>Brionne DB</v>
      </c>
    </row>
    <row r="731" spans="26:41" x14ac:dyDescent="0.25">
      <c r="Z731">
        <v>730</v>
      </c>
      <c r="AA731" t="s">
        <v>781</v>
      </c>
      <c r="AB731" s="3" t="str">
        <f t="shared" si="43"/>
        <v>https://pokemondb.net/pokedex/Primarina</v>
      </c>
      <c r="AC731">
        <v>80</v>
      </c>
      <c r="AD731">
        <v>74</v>
      </c>
      <c r="AE731">
        <v>74</v>
      </c>
      <c r="AF731">
        <v>126</v>
      </c>
      <c r="AG731">
        <v>116</v>
      </c>
      <c r="AH731">
        <v>60</v>
      </c>
      <c r="AI731">
        <v>5</v>
      </c>
      <c r="AJ731">
        <v>34</v>
      </c>
      <c r="AK731"/>
      <c r="AL731" s="35"/>
      <c r="AO731" s="3" t="str">
        <f t="shared" si="44"/>
        <v>Primarina DB</v>
      </c>
    </row>
    <row r="732" spans="26:41" x14ac:dyDescent="0.25">
      <c r="Z732">
        <v>731</v>
      </c>
      <c r="AA732" t="s">
        <v>782</v>
      </c>
      <c r="AB732" s="3" t="str">
        <f t="shared" si="43"/>
        <v>https://pokemondb.net/pokedex/Pikipek</v>
      </c>
      <c r="AC732">
        <v>35</v>
      </c>
      <c r="AD732">
        <v>75</v>
      </c>
      <c r="AE732">
        <v>30</v>
      </c>
      <c r="AF732">
        <v>30</v>
      </c>
      <c r="AG732">
        <v>30</v>
      </c>
      <c r="AH732">
        <v>65</v>
      </c>
      <c r="AI732">
        <v>3</v>
      </c>
      <c r="AJ732">
        <v>1</v>
      </c>
      <c r="AK732"/>
      <c r="AL732" s="35"/>
      <c r="AO732" s="3" t="str">
        <f t="shared" si="44"/>
        <v>Pikipek DB</v>
      </c>
    </row>
    <row r="733" spans="26:41" x14ac:dyDescent="0.25">
      <c r="Z733">
        <v>732</v>
      </c>
      <c r="AA733" t="s">
        <v>783</v>
      </c>
      <c r="AB733" s="3" t="str">
        <f t="shared" si="43"/>
        <v>https://pokemondb.net/pokedex/Trumbeak</v>
      </c>
      <c r="AC733">
        <v>55</v>
      </c>
      <c r="AD733">
        <v>85</v>
      </c>
      <c r="AE733">
        <v>50</v>
      </c>
      <c r="AF733">
        <v>40</v>
      </c>
      <c r="AG733">
        <v>50</v>
      </c>
      <c r="AH733">
        <v>75</v>
      </c>
      <c r="AI733">
        <v>4</v>
      </c>
      <c r="AJ733">
        <v>14</v>
      </c>
      <c r="AK733"/>
      <c r="AL733" s="35"/>
      <c r="AO733" s="3" t="str">
        <f t="shared" si="44"/>
        <v>Trumbeak DB</v>
      </c>
    </row>
    <row r="734" spans="26:41" x14ac:dyDescent="0.25">
      <c r="Z734">
        <v>733</v>
      </c>
      <c r="AA734" t="s">
        <v>784</v>
      </c>
      <c r="AB734" s="3" t="str">
        <f t="shared" si="43"/>
        <v>https://pokemondb.net/pokedex/Toucannon</v>
      </c>
      <c r="AC734">
        <v>80</v>
      </c>
      <c r="AD734">
        <v>120</v>
      </c>
      <c r="AE734">
        <v>75</v>
      </c>
      <c r="AF734">
        <v>75</v>
      </c>
      <c r="AG734">
        <v>75</v>
      </c>
      <c r="AH734">
        <v>60</v>
      </c>
      <c r="AI734">
        <v>5</v>
      </c>
      <c r="AJ734">
        <v>28</v>
      </c>
      <c r="AK734"/>
      <c r="AL734" s="35"/>
      <c r="AO734" s="3" t="str">
        <f t="shared" si="44"/>
        <v>Toucannon DB</v>
      </c>
    </row>
    <row r="735" spans="26:41" x14ac:dyDescent="0.25">
      <c r="Z735">
        <v>734</v>
      </c>
      <c r="AA735" t="s">
        <v>785</v>
      </c>
      <c r="AB735" s="3" t="str">
        <f t="shared" si="43"/>
        <v>https://pokemondb.net/pokedex/Yungoos</v>
      </c>
      <c r="AC735">
        <v>48</v>
      </c>
      <c r="AD735">
        <v>70</v>
      </c>
      <c r="AE735">
        <v>30</v>
      </c>
      <c r="AF735">
        <v>30</v>
      </c>
      <c r="AG735">
        <v>30</v>
      </c>
      <c r="AH735">
        <v>45</v>
      </c>
      <c r="AI735">
        <v>4</v>
      </c>
      <c r="AJ735">
        <v>1</v>
      </c>
      <c r="AK735"/>
      <c r="AL735" s="35"/>
      <c r="AO735" s="3" t="str">
        <f t="shared" si="44"/>
        <v>Yungoos DB</v>
      </c>
    </row>
    <row r="736" spans="26:41" x14ac:dyDescent="0.25">
      <c r="Z736">
        <v>735</v>
      </c>
      <c r="AA736" t="s">
        <v>786</v>
      </c>
      <c r="AB736" s="3" t="str">
        <f t="shared" si="43"/>
        <v>https://pokemondb.net/pokedex/Gumshoos</v>
      </c>
      <c r="AC736">
        <v>88</v>
      </c>
      <c r="AD736">
        <v>110</v>
      </c>
      <c r="AE736">
        <v>60</v>
      </c>
      <c r="AF736">
        <v>55</v>
      </c>
      <c r="AG736">
        <v>60</v>
      </c>
      <c r="AH736">
        <v>45</v>
      </c>
      <c r="AI736">
        <v>5</v>
      </c>
      <c r="AJ736">
        <v>20</v>
      </c>
      <c r="AK736"/>
      <c r="AL736" s="35"/>
      <c r="AO736" s="3" t="str">
        <f t="shared" si="44"/>
        <v>Gumshoos DB</v>
      </c>
    </row>
    <row r="737" spans="26:41" x14ac:dyDescent="0.25">
      <c r="Z737">
        <v>736</v>
      </c>
      <c r="AA737" t="s">
        <v>787</v>
      </c>
      <c r="AB737" s="3" t="str">
        <f t="shared" si="43"/>
        <v>https://pokemondb.net/pokedex/Grubbin</v>
      </c>
      <c r="AC737">
        <v>47</v>
      </c>
      <c r="AD737">
        <v>62</v>
      </c>
      <c r="AE737">
        <v>45</v>
      </c>
      <c r="AF737">
        <v>55</v>
      </c>
      <c r="AG737">
        <v>45</v>
      </c>
      <c r="AH737">
        <v>46</v>
      </c>
      <c r="AI737">
        <v>2</v>
      </c>
      <c r="AJ737">
        <v>1</v>
      </c>
      <c r="AK737"/>
      <c r="AL737" s="35"/>
      <c r="AO737" s="3" t="str">
        <f t="shared" si="44"/>
        <v>Grubbin DB</v>
      </c>
    </row>
    <row r="738" spans="26:41" x14ac:dyDescent="0.25">
      <c r="Z738">
        <v>737</v>
      </c>
      <c r="AA738" t="s">
        <v>788</v>
      </c>
      <c r="AB738" s="3" t="str">
        <f t="shared" si="43"/>
        <v>https://pokemondb.net/pokedex/Charjabug</v>
      </c>
      <c r="AC738">
        <v>57</v>
      </c>
      <c r="AD738">
        <v>82</v>
      </c>
      <c r="AE738">
        <v>95</v>
      </c>
      <c r="AF738">
        <v>55</v>
      </c>
      <c r="AG738">
        <v>75</v>
      </c>
      <c r="AH738">
        <v>36</v>
      </c>
      <c r="AI738">
        <v>3</v>
      </c>
      <c r="AJ738">
        <v>20</v>
      </c>
      <c r="AK738"/>
      <c r="AL738" s="35"/>
      <c r="AO738" s="3" t="str">
        <f t="shared" si="44"/>
        <v>Charjabug DB</v>
      </c>
    </row>
    <row r="739" spans="26:41" x14ac:dyDescent="0.25">
      <c r="Z739">
        <v>738</v>
      </c>
      <c r="AA739" t="s">
        <v>789</v>
      </c>
      <c r="AB739" s="3" t="str">
        <f t="shared" si="43"/>
        <v>https://pokemondb.net/pokedex/Vikavolt</v>
      </c>
      <c r="AC739">
        <v>77</v>
      </c>
      <c r="AD739">
        <v>70</v>
      </c>
      <c r="AE739">
        <v>90</v>
      </c>
      <c r="AF739">
        <v>145</v>
      </c>
      <c r="AG739">
        <v>75</v>
      </c>
      <c r="AH739">
        <v>43</v>
      </c>
      <c r="AI739">
        <v>5</v>
      </c>
      <c r="AK739"/>
      <c r="AL739" s="35"/>
      <c r="AO739" s="3" t="str">
        <f t="shared" si="44"/>
        <v>Vikavolt DB</v>
      </c>
    </row>
    <row r="740" spans="26:41" x14ac:dyDescent="0.25">
      <c r="Z740">
        <v>739</v>
      </c>
      <c r="AA740" t="s">
        <v>790</v>
      </c>
      <c r="AB740" s="3" t="str">
        <f t="shared" si="43"/>
        <v>https://pokemondb.net/pokedex/Crabrawler</v>
      </c>
      <c r="AC740">
        <v>47</v>
      </c>
      <c r="AD740">
        <v>82</v>
      </c>
      <c r="AE740">
        <v>57</v>
      </c>
      <c r="AF740">
        <v>42</v>
      </c>
      <c r="AG740">
        <v>47</v>
      </c>
      <c r="AH740">
        <v>63</v>
      </c>
      <c r="AI740">
        <v>4</v>
      </c>
      <c r="AJ740">
        <v>1</v>
      </c>
      <c r="AK740"/>
      <c r="AL740" s="35"/>
      <c r="AO740" s="3" t="str">
        <f t="shared" si="44"/>
        <v>Crabrawler DB</v>
      </c>
    </row>
    <row r="741" spans="26:41" x14ac:dyDescent="0.25">
      <c r="Z741">
        <v>740</v>
      </c>
      <c r="AA741" t="s">
        <v>791</v>
      </c>
      <c r="AB741" s="3" t="str">
        <f t="shared" si="43"/>
        <v>https://pokemondb.net/pokedex/Crabominable</v>
      </c>
      <c r="AC741">
        <v>97</v>
      </c>
      <c r="AD741">
        <v>132</v>
      </c>
      <c r="AE741">
        <v>77</v>
      </c>
      <c r="AF741">
        <v>62</v>
      </c>
      <c r="AG741">
        <v>67</v>
      </c>
      <c r="AH741">
        <v>43</v>
      </c>
      <c r="AI741">
        <v>5</v>
      </c>
      <c r="AK741"/>
      <c r="AL741" s="35"/>
      <c r="AO741" s="3" t="str">
        <f t="shared" si="44"/>
        <v>Crabominable DB</v>
      </c>
    </row>
    <row r="742" spans="26:41" x14ac:dyDescent="0.25">
      <c r="Z742">
        <v>741</v>
      </c>
      <c r="AA742" t="s">
        <v>792</v>
      </c>
      <c r="AB742" s="3" t="str">
        <f t="shared" si="43"/>
        <v>https://pokemondb.net/pokedex/Oricorio</v>
      </c>
      <c r="AC742">
        <v>75</v>
      </c>
      <c r="AD742">
        <v>70</v>
      </c>
      <c r="AE742">
        <v>70</v>
      </c>
      <c r="AF742">
        <v>98</v>
      </c>
      <c r="AG742">
        <v>70</v>
      </c>
      <c r="AH742">
        <v>93</v>
      </c>
      <c r="AI742">
        <v>3</v>
      </c>
      <c r="AJ742">
        <v>1</v>
      </c>
      <c r="AK742"/>
      <c r="AL742" s="35"/>
      <c r="AO742" s="3" t="str">
        <f t="shared" si="44"/>
        <v>Oricorio DB</v>
      </c>
    </row>
    <row r="743" spans="26:41" x14ac:dyDescent="0.25">
      <c r="Z743">
        <v>742</v>
      </c>
      <c r="AA743" t="s">
        <v>793</v>
      </c>
      <c r="AB743" s="3" t="str">
        <f t="shared" si="43"/>
        <v>https://pokemondb.net/pokedex/Cutiefly</v>
      </c>
      <c r="AC743">
        <v>40</v>
      </c>
      <c r="AD743">
        <v>45</v>
      </c>
      <c r="AE743">
        <v>40</v>
      </c>
      <c r="AF743">
        <v>55</v>
      </c>
      <c r="AG743">
        <v>40</v>
      </c>
      <c r="AH743">
        <v>84</v>
      </c>
      <c r="AI743">
        <v>3</v>
      </c>
      <c r="AJ743">
        <v>1</v>
      </c>
      <c r="AK743"/>
      <c r="AL743" s="35"/>
      <c r="AO743" s="3" t="str">
        <f t="shared" si="44"/>
        <v>Cutiefly DB</v>
      </c>
    </row>
    <row r="744" spans="26:41" x14ac:dyDescent="0.25">
      <c r="Z744">
        <v>743</v>
      </c>
      <c r="AA744" t="s">
        <v>794</v>
      </c>
      <c r="AB744" s="3" t="str">
        <f t="shared" si="43"/>
        <v>https://pokemondb.net/pokedex/Ribombee</v>
      </c>
      <c r="AC744">
        <v>60</v>
      </c>
      <c r="AD744">
        <v>55</v>
      </c>
      <c r="AE744">
        <v>60</v>
      </c>
      <c r="AF744">
        <v>95</v>
      </c>
      <c r="AG744">
        <v>70</v>
      </c>
      <c r="AH744">
        <v>124</v>
      </c>
      <c r="AI744">
        <v>3</v>
      </c>
      <c r="AJ744">
        <v>25</v>
      </c>
      <c r="AK744"/>
      <c r="AL744" s="35"/>
      <c r="AO744" s="3" t="str">
        <f t="shared" si="44"/>
        <v>Ribombee DB</v>
      </c>
    </row>
    <row r="745" spans="26:41" x14ac:dyDescent="0.25">
      <c r="Z745">
        <v>744</v>
      </c>
      <c r="AA745" t="s">
        <v>795</v>
      </c>
      <c r="AB745" s="3" t="str">
        <f t="shared" si="43"/>
        <v>https://pokemondb.net/pokedex/Rockruff</v>
      </c>
      <c r="AC745">
        <v>45</v>
      </c>
      <c r="AD745">
        <v>65</v>
      </c>
      <c r="AE745">
        <v>40</v>
      </c>
      <c r="AF745">
        <v>30</v>
      </c>
      <c r="AG745">
        <v>40</v>
      </c>
      <c r="AH745">
        <v>60</v>
      </c>
      <c r="AI745">
        <v>3</v>
      </c>
      <c r="AJ745">
        <v>1</v>
      </c>
      <c r="AK745"/>
      <c r="AL745" s="35"/>
      <c r="AO745" s="3" t="str">
        <f t="shared" si="44"/>
        <v>Rockruff DB</v>
      </c>
    </row>
    <row r="746" spans="26:41" x14ac:dyDescent="0.25">
      <c r="Z746">
        <v>745</v>
      </c>
      <c r="AA746" t="s">
        <v>796</v>
      </c>
      <c r="AB746" s="3" t="str">
        <f t="shared" si="43"/>
        <v>https://pokemondb.net/pokedex/Lycanroc</v>
      </c>
      <c r="AC746">
        <v>75</v>
      </c>
      <c r="AD746">
        <v>115</v>
      </c>
      <c r="AE746">
        <v>65</v>
      </c>
      <c r="AF746">
        <v>55</v>
      </c>
      <c r="AG746">
        <v>65</v>
      </c>
      <c r="AH746">
        <v>112</v>
      </c>
      <c r="AI746">
        <v>4</v>
      </c>
      <c r="AJ746">
        <v>25</v>
      </c>
      <c r="AK746"/>
      <c r="AL746" s="35"/>
      <c r="AO746" s="3" t="str">
        <f t="shared" si="44"/>
        <v>Lycanroc DB</v>
      </c>
    </row>
    <row r="747" spans="26:41" x14ac:dyDescent="0.25">
      <c r="Z747">
        <v>746</v>
      </c>
      <c r="AA747" t="s">
        <v>797</v>
      </c>
      <c r="AB747" s="3" t="str">
        <f t="shared" si="43"/>
        <v>https://pokemondb.net/pokedex/Wishiwashi</v>
      </c>
      <c r="AC747">
        <v>45</v>
      </c>
      <c r="AD747">
        <v>20</v>
      </c>
      <c r="AE747">
        <v>20</v>
      </c>
      <c r="AF747">
        <v>25</v>
      </c>
      <c r="AG747">
        <v>25</v>
      </c>
      <c r="AH747">
        <v>40</v>
      </c>
      <c r="AI747">
        <v>4</v>
      </c>
      <c r="AJ747">
        <v>1</v>
      </c>
      <c r="AK747"/>
      <c r="AL747" s="35"/>
      <c r="AO747" s="3" t="str">
        <f t="shared" si="44"/>
        <v>Wishiwashi DB</v>
      </c>
    </row>
    <row r="748" spans="26:41" x14ac:dyDescent="0.25">
      <c r="Z748">
        <v>747</v>
      </c>
      <c r="AA748" t="s">
        <v>798</v>
      </c>
      <c r="AB748" s="3" t="str">
        <f t="shared" si="43"/>
        <v>https://pokemondb.net/pokedex/Mareanie</v>
      </c>
      <c r="AC748">
        <v>50</v>
      </c>
      <c r="AD748">
        <v>53</v>
      </c>
      <c r="AE748">
        <v>62</v>
      </c>
      <c r="AF748">
        <v>43</v>
      </c>
      <c r="AG748">
        <v>52</v>
      </c>
      <c r="AH748">
        <v>45</v>
      </c>
      <c r="AI748">
        <v>3</v>
      </c>
      <c r="AJ748">
        <v>1</v>
      </c>
      <c r="AK748"/>
      <c r="AL748" s="35"/>
      <c r="AO748" s="3" t="str">
        <f t="shared" si="44"/>
        <v>Mareanie DB</v>
      </c>
    </row>
    <row r="749" spans="26:41" x14ac:dyDescent="0.25">
      <c r="Z749">
        <v>748</v>
      </c>
      <c r="AA749" t="s">
        <v>799</v>
      </c>
      <c r="AB749" s="3" t="str">
        <f t="shared" si="43"/>
        <v>https://pokemondb.net/pokedex/Toxapex</v>
      </c>
      <c r="AC749">
        <v>50</v>
      </c>
      <c r="AD749">
        <v>63</v>
      </c>
      <c r="AE749">
        <v>152</v>
      </c>
      <c r="AF749">
        <v>53</v>
      </c>
      <c r="AG749">
        <v>142</v>
      </c>
      <c r="AH749">
        <v>35</v>
      </c>
      <c r="AI749">
        <v>5</v>
      </c>
      <c r="AJ749">
        <v>38</v>
      </c>
      <c r="AK749"/>
      <c r="AL749" s="35"/>
      <c r="AO749" s="3" t="str">
        <f t="shared" si="44"/>
        <v>Toxapex DB</v>
      </c>
    </row>
    <row r="750" spans="26:41" x14ac:dyDescent="0.25">
      <c r="Z750">
        <v>749</v>
      </c>
      <c r="AA750" t="s">
        <v>800</v>
      </c>
      <c r="AB750" s="3" t="str">
        <f t="shared" si="43"/>
        <v>https://pokemondb.net/pokedex/Mudbray</v>
      </c>
      <c r="AC750">
        <v>70</v>
      </c>
      <c r="AD750">
        <v>100</v>
      </c>
      <c r="AE750">
        <v>70</v>
      </c>
      <c r="AF750">
        <v>45</v>
      </c>
      <c r="AG750">
        <v>55</v>
      </c>
      <c r="AH750">
        <v>45</v>
      </c>
      <c r="AI750">
        <v>3</v>
      </c>
      <c r="AJ750">
        <v>1</v>
      </c>
      <c r="AK750"/>
      <c r="AL750" s="35"/>
      <c r="AO750" s="3" t="str">
        <f t="shared" si="44"/>
        <v>Mudbray DB</v>
      </c>
    </row>
    <row r="751" spans="26:41" x14ac:dyDescent="0.25">
      <c r="Z751">
        <v>750</v>
      </c>
      <c r="AA751" t="s">
        <v>801</v>
      </c>
      <c r="AB751" s="3" t="str">
        <f t="shared" si="43"/>
        <v>https://pokemondb.net/pokedex/Mudsdale</v>
      </c>
      <c r="AC751">
        <v>100</v>
      </c>
      <c r="AD751">
        <v>125</v>
      </c>
      <c r="AE751">
        <v>100</v>
      </c>
      <c r="AF751">
        <v>55</v>
      </c>
      <c r="AG751">
        <v>85</v>
      </c>
      <c r="AH751">
        <v>35</v>
      </c>
      <c r="AI751">
        <v>5</v>
      </c>
      <c r="AJ751">
        <v>30</v>
      </c>
      <c r="AK751"/>
      <c r="AL751" s="35"/>
      <c r="AO751" s="3" t="str">
        <f t="shared" si="44"/>
        <v>Mudsdale DB</v>
      </c>
    </row>
    <row r="752" spans="26:41" x14ac:dyDescent="0.25">
      <c r="Z752">
        <v>751</v>
      </c>
      <c r="AA752" t="s">
        <v>802</v>
      </c>
      <c r="AB752" s="3" t="str">
        <f t="shared" si="43"/>
        <v>https://pokemondb.net/pokedex/Dewpider</v>
      </c>
      <c r="AC752">
        <v>38</v>
      </c>
      <c r="AD752">
        <v>40</v>
      </c>
      <c r="AE752">
        <v>52</v>
      </c>
      <c r="AF752">
        <v>40</v>
      </c>
      <c r="AG752">
        <v>72</v>
      </c>
      <c r="AH752">
        <v>27</v>
      </c>
      <c r="AI752">
        <v>2</v>
      </c>
      <c r="AJ752">
        <v>1</v>
      </c>
      <c r="AK752"/>
      <c r="AL752" s="35"/>
      <c r="AO752" s="3" t="str">
        <f t="shared" si="44"/>
        <v>Dewpider DB</v>
      </c>
    </row>
    <row r="753" spans="26:41" x14ac:dyDescent="0.25">
      <c r="Z753">
        <v>752</v>
      </c>
      <c r="AA753" t="s">
        <v>803</v>
      </c>
      <c r="AB753" s="3" t="str">
        <f t="shared" si="43"/>
        <v>https://pokemondb.net/pokedex/Araquanid</v>
      </c>
      <c r="AC753">
        <v>68</v>
      </c>
      <c r="AD753">
        <v>70</v>
      </c>
      <c r="AE753">
        <v>92</v>
      </c>
      <c r="AF753">
        <v>50</v>
      </c>
      <c r="AG753">
        <v>132</v>
      </c>
      <c r="AH753">
        <v>42</v>
      </c>
      <c r="AI753">
        <v>4</v>
      </c>
      <c r="AJ753">
        <v>22</v>
      </c>
      <c r="AK753"/>
      <c r="AL753" s="35"/>
      <c r="AO753" s="3" t="str">
        <f t="shared" si="44"/>
        <v>Araquanid DB</v>
      </c>
    </row>
    <row r="754" spans="26:41" x14ac:dyDescent="0.25">
      <c r="Z754">
        <v>753</v>
      </c>
      <c r="AA754" t="s">
        <v>804</v>
      </c>
      <c r="AB754" s="3" t="str">
        <f t="shared" si="43"/>
        <v>https://pokemondb.net/pokedex/Fomantis</v>
      </c>
      <c r="AC754">
        <v>40</v>
      </c>
      <c r="AD754">
        <v>55</v>
      </c>
      <c r="AE754">
        <v>35</v>
      </c>
      <c r="AF754">
        <v>50</v>
      </c>
      <c r="AG754">
        <v>35</v>
      </c>
      <c r="AH754">
        <v>35</v>
      </c>
      <c r="AI754">
        <v>3</v>
      </c>
      <c r="AJ754">
        <v>1</v>
      </c>
      <c r="AK754"/>
      <c r="AL754" s="35"/>
      <c r="AO754" s="3" t="str">
        <f t="shared" si="44"/>
        <v>Fomantis DB</v>
      </c>
    </row>
    <row r="755" spans="26:41" x14ac:dyDescent="0.25">
      <c r="Z755">
        <v>754</v>
      </c>
      <c r="AA755" t="s">
        <v>805</v>
      </c>
      <c r="AB755" s="3" t="str">
        <f t="shared" si="43"/>
        <v>https://pokemondb.net/pokedex/Lurantis</v>
      </c>
      <c r="AC755">
        <v>70</v>
      </c>
      <c r="AD755">
        <v>105</v>
      </c>
      <c r="AE755">
        <v>90</v>
      </c>
      <c r="AF755">
        <v>80</v>
      </c>
      <c r="AG755">
        <v>90</v>
      </c>
      <c r="AH755">
        <v>45</v>
      </c>
      <c r="AI755">
        <v>4</v>
      </c>
      <c r="AJ755">
        <v>34</v>
      </c>
      <c r="AK755"/>
      <c r="AL755" s="35"/>
      <c r="AO755" s="3" t="str">
        <f t="shared" si="44"/>
        <v>Lurantis DB</v>
      </c>
    </row>
    <row r="756" spans="26:41" x14ac:dyDescent="0.25">
      <c r="Z756">
        <v>755</v>
      </c>
      <c r="AA756" t="s">
        <v>806</v>
      </c>
      <c r="AB756" s="3" t="str">
        <f t="shared" si="43"/>
        <v>https://pokemondb.net/pokedex/Morelull</v>
      </c>
      <c r="AC756">
        <v>40</v>
      </c>
      <c r="AD756">
        <v>35</v>
      </c>
      <c r="AE756">
        <v>55</v>
      </c>
      <c r="AF756">
        <v>65</v>
      </c>
      <c r="AG756">
        <v>75</v>
      </c>
      <c r="AH756">
        <v>15</v>
      </c>
      <c r="AI756">
        <v>3</v>
      </c>
      <c r="AJ756">
        <v>1</v>
      </c>
      <c r="AK756"/>
      <c r="AL756" s="35"/>
      <c r="AO756" s="3" t="str">
        <f t="shared" si="44"/>
        <v>Morelull DB</v>
      </c>
    </row>
    <row r="757" spans="26:41" x14ac:dyDescent="0.25">
      <c r="Z757">
        <v>756</v>
      </c>
      <c r="AA757" t="s">
        <v>807</v>
      </c>
      <c r="AB757" s="3" t="str">
        <f t="shared" si="43"/>
        <v>https://pokemondb.net/pokedex/Shiinotic</v>
      </c>
      <c r="AC757">
        <v>60</v>
      </c>
      <c r="AD757">
        <v>45</v>
      </c>
      <c r="AE757">
        <v>80</v>
      </c>
      <c r="AF757">
        <v>90</v>
      </c>
      <c r="AG757">
        <v>100</v>
      </c>
      <c r="AH757">
        <v>30</v>
      </c>
      <c r="AI757">
        <v>4</v>
      </c>
      <c r="AJ757">
        <v>24</v>
      </c>
      <c r="AK757"/>
      <c r="AL757" s="35"/>
      <c r="AO757" s="3" t="str">
        <f t="shared" si="44"/>
        <v>Shiinotic DB</v>
      </c>
    </row>
    <row r="758" spans="26:41" x14ac:dyDescent="0.25">
      <c r="Z758">
        <v>757</v>
      </c>
      <c r="AA758" t="s">
        <v>808</v>
      </c>
      <c r="AB758" s="3" t="str">
        <f t="shared" si="43"/>
        <v>https://pokemondb.net/pokedex/Salandit</v>
      </c>
      <c r="AC758">
        <v>48</v>
      </c>
      <c r="AD758">
        <v>44</v>
      </c>
      <c r="AE758">
        <v>40</v>
      </c>
      <c r="AF758">
        <v>71</v>
      </c>
      <c r="AG758">
        <v>40</v>
      </c>
      <c r="AH758">
        <v>77</v>
      </c>
      <c r="AI758">
        <v>3</v>
      </c>
      <c r="AJ758">
        <v>1</v>
      </c>
      <c r="AK758"/>
      <c r="AL758" s="35"/>
      <c r="AO758" s="3" t="str">
        <f t="shared" si="44"/>
        <v>Salandit DB</v>
      </c>
    </row>
    <row r="759" spans="26:41" x14ac:dyDescent="0.25">
      <c r="Z759">
        <v>758</v>
      </c>
      <c r="AA759" t="s">
        <v>809</v>
      </c>
      <c r="AB759" s="3" t="str">
        <f t="shared" si="43"/>
        <v>https://pokemondb.net/pokedex/Salazzle</v>
      </c>
      <c r="AC759">
        <v>68</v>
      </c>
      <c r="AD759">
        <v>64</v>
      </c>
      <c r="AE759">
        <v>60</v>
      </c>
      <c r="AF759">
        <v>111</v>
      </c>
      <c r="AG759">
        <v>60</v>
      </c>
      <c r="AH759">
        <v>117</v>
      </c>
      <c r="AI759">
        <v>5</v>
      </c>
      <c r="AJ759">
        <v>33</v>
      </c>
      <c r="AK759"/>
      <c r="AL759" s="35"/>
      <c r="AO759" s="3" t="str">
        <f t="shared" si="44"/>
        <v>Salazzle DB</v>
      </c>
    </row>
    <row r="760" spans="26:41" x14ac:dyDescent="0.25">
      <c r="Z760">
        <v>759</v>
      </c>
      <c r="AA760" t="s">
        <v>810</v>
      </c>
      <c r="AB760" s="3" t="str">
        <f t="shared" si="43"/>
        <v>https://pokemondb.net/pokedex/Stufful</v>
      </c>
      <c r="AC760">
        <v>70</v>
      </c>
      <c r="AD760">
        <v>75</v>
      </c>
      <c r="AE760">
        <v>50</v>
      </c>
      <c r="AF760">
        <v>45</v>
      </c>
      <c r="AG760">
        <v>50</v>
      </c>
      <c r="AH760">
        <v>50</v>
      </c>
      <c r="AI760">
        <v>3</v>
      </c>
      <c r="AJ760">
        <v>1</v>
      </c>
      <c r="AK760"/>
      <c r="AL760" s="35"/>
      <c r="AO760" s="3" t="str">
        <f t="shared" si="44"/>
        <v>Stufful DB</v>
      </c>
    </row>
    <row r="761" spans="26:41" x14ac:dyDescent="0.25">
      <c r="Z761">
        <v>760</v>
      </c>
      <c r="AA761" t="s">
        <v>811</v>
      </c>
      <c r="AB761" s="3" t="str">
        <f t="shared" si="43"/>
        <v>https://pokemondb.net/pokedex/Bewear</v>
      </c>
      <c r="AC761">
        <v>120</v>
      </c>
      <c r="AD761">
        <v>125</v>
      </c>
      <c r="AE761">
        <v>80</v>
      </c>
      <c r="AF761">
        <v>55</v>
      </c>
      <c r="AG761">
        <v>60</v>
      </c>
      <c r="AH761">
        <v>60</v>
      </c>
      <c r="AI761">
        <v>6</v>
      </c>
      <c r="AJ761">
        <v>27</v>
      </c>
      <c r="AK761"/>
      <c r="AL761" s="35"/>
      <c r="AO761" s="3" t="str">
        <f t="shared" si="44"/>
        <v>Bewear DB</v>
      </c>
    </row>
    <row r="762" spans="26:41" x14ac:dyDescent="0.25">
      <c r="Z762">
        <v>761</v>
      </c>
      <c r="AA762" t="s">
        <v>812</v>
      </c>
      <c r="AB762" s="3" t="str">
        <f t="shared" si="43"/>
        <v>https://pokemondb.net/pokedex/Bounsweet</v>
      </c>
      <c r="AC762">
        <v>42</v>
      </c>
      <c r="AD762">
        <v>30</v>
      </c>
      <c r="AE762">
        <v>38</v>
      </c>
      <c r="AF762">
        <v>30</v>
      </c>
      <c r="AG762">
        <v>38</v>
      </c>
      <c r="AH762">
        <v>32</v>
      </c>
      <c r="AI762">
        <v>3</v>
      </c>
      <c r="AJ762">
        <v>1</v>
      </c>
      <c r="AK762"/>
      <c r="AL762" s="35"/>
      <c r="AO762" s="3" t="str">
        <f t="shared" si="44"/>
        <v>Bounsweet DB</v>
      </c>
    </row>
    <row r="763" spans="26:41" x14ac:dyDescent="0.25">
      <c r="Z763">
        <v>762</v>
      </c>
      <c r="AA763" t="s">
        <v>813</v>
      </c>
      <c r="AB763" s="3" t="str">
        <f t="shared" si="43"/>
        <v>https://pokemondb.net/pokedex/Steenee</v>
      </c>
      <c r="AC763">
        <v>52</v>
      </c>
      <c r="AD763">
        <v>40</v>
      </c>
      <c r="AE763">
        <v>48</v>
      </c>
      <c r="AF763">
        <v>40</v>
      </c>
      <c r="AG763">
        <v>48</v>
      </c>
      <c r="AH763">
        <v>62</v>
      </c>
      <c r="AI763">
        <v>4</v>
      </c>
      <c r="AJ763">
        <v>18</v>
      </c>
      <c r="AK763"/>
      <c r="AL763" s="35"/>
      <c r="AO763" s="3" t="str">
        <f t="shared" si="44"/>
        <v>Steenee DB</v>
      </c>
    </row>
    <row r="764" spans="26:41" x14ac:dyDescent="0.25">
      <c r="Z764">
        <v>763</v>
      </c>
      <c r="AA764" t="s">
        <v>814</v>
      </c>
      <c r="AB764" s="3" t="str">
        <f t="shared" si="43"/>
        <v>https://pokemondb.net/pokedex/Tsareena</v>
      </c>
      <c r="AC764">
        <v>72</v>
      </c>
      <c r="AD764">
        <v>120</v>
      </c>
      <c r="AE764">
        <v>98</v>
      </c>
      <c r="AF764">
        <v>50</v>
      </c>
      <c r="AG764">
        <v>98</v>
      </c>
      <c r="AH764">
        <v>72</v>
      </c>
      <c r="AI764">
        <v>5</v>
      </c>
      <c r="AK764"/>
      <c r="AL764" s="35"/>
      <c r="AO764" s="3" t="str">
        <f t="shared" si="44"/>
        <v>Tsareena DB</v>
      </c>
    </row>
    <row r="765" spans="26:41" x14ac:dyDescent="0.25">
      <c r="Z765">
        <v>764</v>
      </c>
      <c r="AA765" t="s">
        <v>815</v>
      </c>
      <c r="AB765" s="3" t="str">
        <f t="shared" si="43"/>
        <v>https://pokemondb.net/pokedex/Comfey</v>
      </c>
      <c r="AC765">
        <v>51</v>
      </c>
      <c r="AD765">
        <v>52</v>
      </c>
      <c r="AE765">
        <v>90</v>
      </c>
      <c r="AF765">
        <v>82</v>
      </c>
      <c r="AG765">
        <v>110</v>
      </c>
      <c r="AH765">
        <v>100</v>
      </c>
      <c r="AI765">
        <v>3</v>
      </c>
      <c r="AJ765">
        <v>1</v>
      </c>
      <c r="AK765"/>
      <c r="AL765" s="35"/>
      <c r="AO765" s="3" t="str">
        <f t="shared" si="44"/>
        <v>Comfey DB</v>
      </c>
    </row>
    <row r="766" spans="26:41" x14ac:dyDescent="0.25">
      <c r="Z766">
        <v>765</v>
      </c>
      <c r="AA766" t="s">
        <v>816</v>
      </c>
      <c r="AB766" s="3" t="str">
        <f t="shared" si="43"/>
        <v>https://pokemondb.net/pokedex/Oranguru</v>
      </c>
      <c r="AC766">
        <v>90</v>
      </c>
      <c r="AD766">
        <v>60</v>
      </c>
      <c r="AE766">
        <v>80</v>
      </c>
      <c r="AF766">
        <v>90</v>
      </c>
      <c r="AG766">
        <v>110</v>
      </c>
      <c r="AH766">
        <v>60</v>
      </c>
      <c r="AI766">
        <v>4</v>
      </c>
      <c r="AJ766">
        <v>1</v>
      </c>
      <c r="AK766"/>
      <c r="AL766" s="35"/>
      <c r="AO766" s="3" t="str">
        <f t="shared" si="44"/>
        <v>Oranguru DB</v>
      </c>
    </row>
    <row r="767" spans="26:41" x14ac:dyDescent="0.25">
      <c r="Z767">
        <v>766</v>
      </c>
      <c r="AA767" t="s">
        <v>817</v>
      </c>
      <c r="AB767" s="3" t="str">
        <f t="shared" si="43"/>
        <v>https://pokemondb.net/pokedex/Passimian</v>
      </c>
      <c r="AC767">
        <v>100</v>
      </c>
      <c r="AD767">
        <v>120</v>
      </c>
      <c r="AE767">
        <v>90</v>
      </c>
      <c r="AF767">
        <v>40</v>
      </c>
      <c r="AG767">
        <v>60</v>
      </c>
      <c r="AH767">
        <v>80</v>
      </c>
      <c r="AI767">
        <v>4</v>
      </c>
      <c r="AJ767">
        <v>1</v>
      </c>
      <c r="AK767"/>
      <c r="AL767" s="35"/>
      <c r="AO767" s="3" t="str">
        <f t="shared" si="44"/>
        <v>Passimian DB</v>
      </c>
    </row>
    <row r="768" spans="26:41" x14ac:dyDescent="0.25">
      <c r="Z768">
        <v>767</v>
      </c>
      <c r="AA768" t="s">
        <v>818</v>
      </c>
      <c r="AB768" s="3" t="str">
        <f t="shared" si="43"/>
        <v>https://pokemondb.net/pokedex/Wimpod</v>
      </c>
      <c r="AC768">
        <v>25</v>
      </c>
      <c r="AD768">
        <v>35</v>
      </c>
      <c r="AE768">
        <v>40</v>
      </c>
      <c r="AF768">
        <v>20</v>
      </c>
      <c r="AG768">
        <v>30</v>
      </c>
      <c r="AH768">
        <v>80</v>
      </c>
      <c r="AI768">
        <v>3</v>
      </c>
      <c r="AJ768">
        <v>1</v>
      </c>
      <c r="AK768"/>
      <c r="AL768" s="35"/>
      <c r="AO768" s="3" t="str">
        <f t="shared" si="44"/>
        <v>Wimpod DB</v>
      </c>
    </row>
    <row r="769" spans="26:41" x14ac:dyDescent="0.25">
      <c r="Z769">
        <v>768</v>
      </c>
      <c r="AA769" t="s">
        <v>819</v>
      </c>
      <c r="AB769" s="3" t="str">
        <f t="shared" si="43"/>
        <v>https://pokemondb.net/pokedex/Golisopod</v>
      </c>
      <c r="AC769">
        <v>75</v>
      </c>
      <c r="AD769">
        <v>125</v>
      </c>
      <c r="AE769">
        <v>140</v>
      </c>
      <c r="AF769">
        <v>60</v>
      </c>
      <c r="AG769">
        <v>90</v>
      </c>
      <c r="AH769">
        <v>40</v>
      </c>
      <c r="AI769">
        <v>5</v>
      </c>
      <c r="AJ769">
        <v>30</v>
      </c>
      <c r="AK769"/>
      <c r="AL769" s="35"/>
      <c r="AO769" s="3" t="str">
        <f t="shared" si="44"/>
        <v>Golisopod DB</v>
      </c>
    </row>
    <row r="770" spans="26:41" x14ac:dyDescent="0.25">
      <c r="Z770">
        <v>769</v>
      </c>
      <c r="AA770" t="s">
        <v>820</v>
      </c>
      <c r="AB770" s="3" t="str">
        <f t="shared" ref="AB770:AB833" si="45">CONCATENATE($P$4,AA770)</f>
        <v>https://pokemondb.net/pokedex/Sandygast</v>
      </c>
      <c r="AC770">
        <v>55</v>
      </c>
      <c r="AD770">
        <v>55</v>
      </c>
      <c r="AE770">
        <v>80</v>
      </c>
      <c r="AF770">
        <v>70</v>
      </c>
      <c r="AG770">
        <v>45</v>
      </c>
      <c r="AH770">
        <v>15</v>
      </c>
      <c r="AI770">
        <v>3</v>
      </c>
      <c r="AJ770">
        <v>1</v>
      </c>
      <c r="AK770"/>
      <c r="AL770" s="35"/>
      <c r="AO770" s="3" t="str">
        <f t="shared" si="44"/>
        <v>Sandygast DB</v>
      </c>
    </row>
    <row r="771" spans="26:41" x14ac:dyDescent="0.25">
      <c r="Z771">
        <v>770</v>
      </c>
      <c r="AA771" t="s">
        <v>821</v>
      </c>
      <c r="AB771" s="3" t="str">
        <f t="shared" si="45"/>
        <v>https://pokemondb.net/pokedex/Palossand</v>
      </c>
      <c r="AC771">
        <v>85</v>
      </c>
      <c r="AD771">
        <v>75</v>
      </c>
      <c r="AE771">
        <v>110</v>
      </c>
      <c r="AF771">
        <v>100</v>
      </c>
      <c r="AG771">
        <v>75</v>
      </c>
      <c r="AH771">
        <v>35</v>
      </c>
      <c r="AI771">
        <v>4</v>
      </c>
      <c r="AJ771">
        <v>42</v>
      </c>
      <c r="AK771"/>
      <c r="AL771" s="35"/>
      <c r="AO771" s="3" t="str">
        <f t="shared" ref="AO771:AO834" si="46">HYPERLINK(AB771,AA771&amp;" DB")</f>
        <v>Palossand DB</v>
      </c>
    </row>
    <row r="772" spans="26:41" x14ac:dyDescent="0.25">
      <c r="Z772">
        <v>771</v>
      </c>
      <c r="AA772" t="s">
        <v>822</v>
      </c>
      <c r="AB772" s="3" t="str">
        <f t="shared" si="45"/>
        <v>https://pokemondb.net/pokedex/Pyukumuku</v>
      </c>
      <c r="AC772">
        <v>55</v>
      </c>
      <c r="AD772">
        <v>60</v>
      </c>
      <c r="AE772">
        <v>130</v>
      </c>
      <c r="AF772">
        <v>30</v>
      </c>
      <c r="AG772">
        <v>130</v>
      </c>
      <c r="AH772">
        <v>5</v>
      </c>
      <c r="AI772">
        <v>3</v>
      </c>
      <c r="AJ772">
        <v>1</v>
      </c>
      <c r="AK772"/>
      <c r="AL772" s="35"/>
      <c r="AO772" s="3" t="str">
        <f t="shared" si="46"/>
        <v>Pyukumuku DB</v>
      </c>
    </row>
    <row r="773" spans="26:41" x14ac:dyDescent="0.25">
      <c r="Z773">
        <v>772</v>
      </c>
      <c r="AA773" t="s">
        <v>823</v>
      </c>
      <c r="AB773" s="3" t="str">
        <f t="shared" si="45"/>
        <v>https://pokemondb.net/pokedex/Type: Null</v>
      </c>
      <c r="AC773">
        <v>95</v>
      </c>
      <c r="AD773">
        <v>95</v>
      </c>
      <c r="AE773">
        <v>95</v>
      </c>
      <c r="AF773">
        <v>95</v>
      </c>
      <c r="AG773">
        <v>95</v>
      </c>
      <c r="AH773">
        <v>59</v>
      </c>
      <c r="AI773">
        <v>6</v>
      </c>
      <c r="AK773"/>
      <c r="AL773" s="35"/>
      <c r="AO773" s="3" t="str">
        <f t="shared" si="46"/>
        <v>Type: Null DB</v>
      </c>
    </row>
    <row r="774" spans="26:41" x14ac:dyDescent="0.25">
      <c r="Z774">
        <v>773</v>
      </c>
      <c r="AA774" t="s">
        <v>824</v>
      </c>
      <c r="AB774" s="3" t="str">
        <f t="shared" si="45"/>
        <v>https://pokemondb.net/pokedex/Silvally</v>
      </c>
      <c r="AC774">
        <v>95</v>
      </c>
      <c r="AD774">
        <v>95</v>
      </c>
      <c r="AE774">
        <v>95</v>
      </c>
      <c r="AF774">
        <v>95</v>
      </c>
      <c r="AG774">
        <v>95</v>
      </c>
      <c r="AH774">
        <v>95</v>
      </c>
      <c r="AI774">
        <v>7</v>
      </c>
      <c r="AK774"/>
      <c r="AL774" s="35"/>
      <c r="AO774" s="3" t="str">
        <f t="shared" si="46"/>
        <v>Silvally DB</v>
      </c>
    </row>
    <row r="775" spans="26:41" x14ac:dyDescent="0.25">
      <c r="Z775">
        <v>774</v>
      </c>
      <c r="AA775" t="s">
        <v>825</v>
      </c>
      <c r="AB775" s="3" t="str">
        <f t="shared" si="45"/>
        <v>https://pokemondb.net/pokedex/Minior</v>
      </c>
      <c r="AC775">
        <v>60</v>
      </c>
      <c r="AD775">
        <v>60</v>
      </c>
      <c r="AE775">
        <v>100</v>
      </c>
      <c r="AF775">
        <v>60</v>
      </c>
      <c r="AG775">
        <v>100</v>
      </c>
      <c r="AH775">
        <v>60</v>
      </c>
      <c r="AI775">
        <v>4</v>
      </c>
      <c r="AJ775">
        <v>1</v>
      </c>
      <c r="AK775"/>
      <c r="AL775" s="35"/>
      <c r="AO775" s="3" t="str">
        <f t="shared" si="46"/>
        <v>Minior DB</v>
      </c>
    </row>
    <row r="776" spans="26:41" x14ac:dyDescent="0.25">
      <c r="Z776">
        <v>775</v>
      </c>
      <c r="AA776" t="s">
        <v>826</v>
      </c>
      <c r="AB776" s="3" t="str">
        <f t="shared" si="45"/>
        <v>https://pokemondb.net/pokedex/Komala</v>
      </c>
      <c r="AC776">
        <v>65</v>
      </c>
      <c r="AD776">
        <v>115</v>
      </c>
      <c r="AE776">
        <v>65</v>
      </c>
      <c r="AF776">
        <v>75</v>
      </c>
      <c r="AG776">
        <v>95</v>
      </c>
      <c r="AH776">
        <v>65</v>
      </c>
      <c r="AI776">
        <v>4</v>
      </c>
      <c r="AJ776">
        <v>1</v>
      </c>
      <c r="AK776"/>
      <c r="AL776" s="35"/>
      <c r="AO776" s="3" t="str">
        <f t="shared" si="46"/>
        <v>Komala DB</v>
      </c>
    </row>
    <row r="777" spans="26:41" x14ac:dyDescent="0.25">
      <c r="Z777">
        <v>776</v>
      </c>
      <c r="AA777" t="s">
        <v>827</v>
      </c>
      <c r="AB777" s="3" t="str">
        <f t="shared" si="45"/>
        <v>https://pokemondb.net/pokedex/Turtonator</v>
      </c>
      <c r="AC777">
        <v>60</v>
      </c>
      <c r="AD777">
        <v>78</v>
      </c>
      <c r="AE777">
        <v>135</v>
      </c>
      <c r="AF777">
        <v>91</v>
      </c>
      <c r="AG777">
        <v>85</v>
      </c>
      <c r="AH777">
        <v>36</v>
      </c>
      <c r="AI777">
        <v>5</v>
      </c>
      <c r="AJ777">
        <v>1</v>
      </c>
      <c r="AK777"/>
      <c r="AL777" s="35"/>
      <c r="AO777" s="3" t="str">
        <f t="shared" si="46"/>
        <v>Turtonator DB</v>
      </c>
    </row>
    <row r="778" spans="26:41" x14ac:dyDescent="0.25">
      <c r="Z778">
        <v>777</v>
      </c>
      <c r="AA778" t="s">
        <v>828</v>
      </c>
      <c r="AB778" s="3" t="str">
        <f t="shared" si="45"/>
        <v>https://pokemondb.net/pokedex/Togedemaru</v>
      </c>
      <c r="AC778">
        <v>65</v>
      </c>
      <c r="AD778">
        <v>98</v>
      </c>
      <c r="AE778">
        <v>63</v>
      </c>
      <c r="AF778">
        <v>40</v>
      </c>
      <c r="AG778">
        <v>73</v>
      </c>
      <c r="AH778">
        <v>96</v>
      </c>
      <c r="AI778">
        <v>4</v>
      </c>
      <c r="AJ778">
        <v>1</v>
      </c>
      <c r="AK778"/>
      <c r="AL778" s="35"/>
      <c r="AO778" s="3" t="str">
        <f t="shared" si="46"/>
        <v>Togedemaru DB</v>
      </c>
    </row>
    <row r="779" spans="26:41" x14ac:dyDescent="0.25">
      <c r="Z779">
        <v>778</v>
      </c>
      <c r="AA779" t="s">
        <v>829</v>
      </c>
      <c r="AB779" s="3" t="str">
        <f t="shared" si="45"/>
        <v>https://pokemondb.net/pokedex/Mimikyu</v>
      </c>
      <c r="AC779">
        <v>55</v>
      </c>
      <c r="AD779">
        <v>90</v>
      </c>
      <c r="AE779">
        <v>80</v>
      </c>
      <c r="AF779">
        <v>50</v>
      </c>
      <c r="AG779">
        <v>105</v>
      </c>
      <c r="AH779">
        <v>96</v>
      </c>
      <c r="AI779">
        <v>6</v>
      </c>
      <c r="AJ779">
        <v>1</v>
      </c>
      <c r="AK779"/>
      <c r="AL779" s="35"/>
      <c r="AO779" s="3" t="str">
        <f t="shared" si="46"/>
        <v>Mimikyu DB</v>
      </c>
    </row>
    <row r="780" spans="26:41" x14ac:dyDescent="0.25">
      <c r="Z780">
        <v>779</v>
      </c>
      <c r="AA780" t="s">
        <v>830</v>
      </c>
      <c r="AB780" s="3" t="str">
        <f t="shared" si="45"/>
        <v>https://pokemondb.net/pokedex/Bruxish</v>
      </c>
      <c r="AC780">
        <v>68</v>
      </c>
      <c r="AD780">
        <v>105</v>
      </c>
      <c r="AE780">
        <v>70</v>
      </c>
      <c r="AF780">
        <v>70</v>
      </c>
      <c r="AG780">
        <v>70</v>
      </c>
      <c r="AH780">
        <v>92</v>
      </c>
      <c r="AI780">
        <v>4</v>
      </c>
      <c r="AJ780">
        <v>1</v>
      </c>
      <c r="AK780"/>
      <c r="AL780" s="35"/>
      <c r="AO780" s="3" t="str">
        <f t="shared" si="46"/>
        <v>Bruxish DB</v>
      </c>
    </row>
    <row r="781" spans="26:41" x14ac:dyDescent="0.25">
      <c r="Z781">
        <v>780</v>
      </c>
      <c r="AA781" t="s">
        <v>831</v>
      </c>
      <c r="AB781" s="3" t="str">
        <f t="shared" si="45"/>
        <v>https://pokemondb.net/pokedex/Drampa</v>
      </c>
      <c r="AC781">
        <v>78</v>
      </c>
      <c r="AD781">
        <v>60</v>
      </c>
      <c r="AE781">
        <v>85</v>
      </c>
      <c r="AF781">
        <v>135</v>
      </c>
      <c r="AG781">
        <v>91</v>
      </c>
      <c r="AH781">
        <v>36</v>
      </c>
      <c r="AI781">
        <v>5</v>
      </c>
      <c r="AJ781">
        <v>1</v>
      </c>
      <c r="AK781"/>
      <c r="AL781" s="35"/>
      <c r="AO781" s="3" t="str">
        <f t="shared" si="46"/>
        <v>Drampa DB</v>
      </c>
    </row>
    <row r="782" spans="26:41" x14ac:dyDescent="0.25">
      <c r="Z782">
        <v>781</v>
      </c>
      <c r="AA782" t="s">
        <v>832</v>
      </c>
      <c r="AB782" s="3" t="str">
        <f t="shared" si="45"/>
        <v>https://pokemondb.net/pokedex/Dhelmise</v>
      </c>
      <c r="AC782">
        <v>70</v>
      </c>
      <c r="AD782">
        <v>131</v>
      </c>
      <c r="AE782">
        <v>100</v>
      </c>
      <c r="AF782">
        <v>86</v>
      </c>
      <c r="AG782">
        <v>90</v>
      </c>
      <c r="AH782">
        <v>40</v>
      </c>
      <c r="AI782">
        <v>5</v>
      </c>
      <c r="AJ782">
        <v>1</v>
      </c>
      <c r="AK782"/>
      <c r="AL782" s="35"/>
      <c r="AO782" s="3" t="str">
        <f t="shared" si="46"/>
        <v>Dhelmise DB</v>
      </c>
    </row>
    <row r="783" spans="26:41" x14ac:dyDescent="0.25">
      <c r="Z783">
        <v>782</v>
      </c>
      <c r="AA783" t="s">
        <v>833</v>
      </c>
      <c r="AB783" s="3" t="str">
        <f t="shared" si="45"/>
        <v>https://pokemondb.net/pokedex/Jangmo-o</v>
      </c>
      <c r="AC783">
        <v>45</v>
      </c>
      <c r="AD783">
        <v>55</v>
      </c>
      <c r="AE783">
        <v>65</v>
      </c>
      <c r="AF783">
        <v>45</v>
      </c>
      <c r="AG783">
        <v>45</v>
      </c>
      <c r="AH783">
        <v>45</v>
      </c>
      <c r="AI783">
        <v>3</v>
      </c>
      <c r="AJ783">
        <v>1</v>
      </c>
      <c r="AK783"/>
      <c r="AL783" s="35"/>
      <c r="AO783" s="3" t="str">
        <f t="shared" si="46"/>
        <v>Jangmo-o DB</v>
      </c>
    </row>
    <row r="784" spans="26:41" x14ac:dyDescent="0.25">
      <c r="Z784">
        <v>783</v>
      </c>
      <c r="AA784" t="s">
        <v>834</v>
      </c>
      <c r="AB784" s="3" t="str">
        <f t="shared" si="45"/>
        <v>https://pokemondb.net/pokedex/Hakamo-o</v>
      </c>
      <c r="AC784">
        <v>55</v>
      </c>
      <c r="AD784">
        <v>75</v>
      </c>
      <c r="AE784">
        <v>90</v>
      </c>
      <c r="AF784">
        <v>65</v>
      </c>
      <c r="AG784">
        <v>70</v>
      </c>
      <c r="AH784">
        <v>65</v>
      </c>
      <c r="AI784">
        <v>4</v>
      </c>
      <c r="AJ784">
        <v>35</v>
      </c>
      <c r="AK784"/>
      <c r="AL784" s="35"/>
      <c r="AO784" s="3" t="str">
        <f t="shared" si="46"/>
        <v>Hakamo-o DB</v>
      </c>
    </row>
    <row r="785" spans="26:41" x14ac:dyDescent="0.25">
      <c r="Z785">
        <v>784</v>
      </c>
      <c r="AA785" t="s">
        <v>835</v>
      </c>
      <c r="AB785" s="3" t="str">
        <f t="shared" si="45"/>
        <v>https://pokemondb.net/pokedex/Kommo-o</v>
      </c>
      <c r="AC785">
        <v>75</v>
      </c>
      <c r="AD785">
        <v>110</v>
      </c>
      <c r="AE785">
        <v>125</v>
      </c>
      <c r="AF785">
        <v>100</v>
      </c>
      <c r="AG785">
        <v>105</v>
      </c>
      <c r="AH785">
        <v>85</v>
      </c>
      <c r="AI785">
        <v>5</v>
      </c>
      <c r="AJ785">
        <v>45</v>
      </c>
      <c r="AK785"/>
      <c r="AL785" s="35"/>
      <c r="AO785" s="3" t="str">
        <f t="shared" si="46"/>
        <v>Kommo-o DB</v>
      </c>
    </row>
    <row r="786" spans="26:41" x14ac:dyDescent="0.25">
      <c r="Z786">
        <v>785</v>
      </c>
      <c r="AA786" t="s">
        <v>836</v>
      </c>
      <c r="AB786" s="3" t="str">
        <f t="shared" si="45"/>
        <v>https://pokemondb.net/pokedex/Tapu Koko</v>
      </c>
      <c r="AC786">
        <v>70</v>
      </c>
      <c r="AD786">
        <v>115</v>
      </c>
      <c r="AE786">
        <v>85</v>
      </c>
      <c r="AF786">
        <v>95</v>
      </c>
      <c r="AG786">
        <v>75</v>
      </c>
      <c r="AH786">
        <v>130</v>
      </c>
      <c r="AI786">
        <v>7</v>
      </c>
      <c r="AK786"/>
      <c r="AL786" s="35"/>
      <c r="AO786" s="3" t="str">
        <f t="shared" si="46"/>
        <v>Tapu Koko DB</v>
      </c>
    </row>
    <row r="787" spans="26:41" x14ac:dyDescent="0.25">
      <c r="Z787">
        <v>786</v>
      </c>
      <c r="AA787" t="s">
        <v>837</v>
      </c>
      <c r="AB787" s="3" t="str">
        <f t="shared" si="45"/>
        <v>https://pokemondb.net/pokedex/Tapu Lele</v>
      </c>
      <c r="AC787">
        <v>70</v>
      </c>
      <c r="AD787">
        <v>85</v>
      </c>
      <c r="AE787">
        <v>75</v>
      </c>
      <c r="AF787">
        <v>130</v>
      </c>
      <c r="AG787">
        <v>115</v>
      </c>
      <c r="AH787">
        <v>95</v>
      </c>
      <c r="AI787">
        <v>7</v>
      </c>
      <c r="AK787"/>
      <c r="AL787" s="35"/>
      <c r="AO787" s="3" t="str">
        <f t="shared" si="46"/>
        <v>Tapu Lele DB</v>
      </c>
    </row>
    <row r="788" spans="26:41" x14ac:dyDescent="0.25">
      <c r="Z788">
        <v>787</v>
      </c>
      <c r="AA788" t="s">
        <v>838</v>
      </c>
      <c r="AB788" s="3" t="str">
        <f t="shared" si="45"/>
        <v>https://pokemondb.net/pokedex/Tapu Bulu</v>
      </c>
      <c r="AC788">
        <v>70</v>
      </c>
      <c r="AD788">
        <v>130</v>
      </c>
      <c r="AE788">
        <v>115</v>
      </c>
      <c r="AF788">
        <v>85</v>
      </c>
      <c r="AG788">
        <v>95</v>
      </c>
      <c r="AH788">
        <v>75</v>
      </c>
      <c r="AI788">
        <v>7</v>
      </c>
      <c r="AK788"/>
      <c r="AL788" s="35"/>
      <c r="AO788" s="3" t="str">
        <f t="shared" si="46"/>
        <v>Tapu Bulu DB</v>
      </c>
    </row>
    <row r="789" spans="26:41" x14ac:dyDescent="0.25">
      <c r="Z789">
        <v>788</v>
      </c>
      <c r="AA789" t="s">
        <v>839</v>
      </c>
      <c r="AB789" s="3" t="str">
        <f t="shared" si="45"/>
        <v>https://pokemondb.net/pokedex/Tapu Fini</v>
      </c>
      <c r="AC789">
        <v>70</v>
      </c>
      <c r="AD789">
        <v>75</v>
      </c>
      <c r="AE789">
        <v>115</v>
      </c>
      <c r="AF789">
        <v>95</v>
      </c>
      <c r="AG789">
        <v>130</v>
      </c>
      <c r="AH789">
        <v>85</v>
      </c>
      <c r="AI789">
        <v>7</v>
      </c>
      <c r="AK789"/>
      <c r="AL789" s="35"/>
      <c r="AO789" s="3" t="str">
        <f t="shared" si="46"/>
        <v>Tapu Fini DB</v>
      </c>
    </row>
    <row r="790" spans="26:41" x14ac:dyDescent="0.25">
      <c r="Z790">
        <v>789</v>
      </c>
      <c r="AA790" t="s">
        <v>840</v>
      </c>
      <c r="AB790" s="3" t="str">
        <f t="shared" si="45"/>
        <v>https://pokemondb.net/pokedex/Cosmog</v>
      </c>
      <c r="AC790">
        <v>43</v>
      </c>
      <c r="AD790">
        <v>29</v>
      </c>
      <c r="AE790">
        <v>31</v>
      </c>
      <c r="AF790">
        <v>29</v>
      </c>
      <c r="AG790">
        <v>31</v>
      </c>
      <c r="AH790">
        <v>37</v>
      </c>
      <c r="AI790">
        <v>1</v>
      </c>
      <c r="AJ790">
        <v>1</v>
      </c>
      <c r="AK790"/>
      <c r="AL790" s="35"/>
      <c r="AO790" s="3" t="str">
        <f t="shared" si="46"/>
        <v>Cosmog DB</v>
      </c>
    </row>
    <row r="791" spans="26:41" x14ac:dyDescent="0.25">
      <c r="Z791">
        <v>790</v>
      </c>
      <c r="AA791" t="s">
        <v>841</v>
      </c>
      <c r="AB791" s="3" t="str">
        <f t="shared" si="45"/>
        <v>https://pokemondb.net/pokedex/Cosmoem</v>
      </c>
      <c r="AC791">
        <v>43</v>
      </c>
      <c r="AD791">
        <v>29</v>
      </c>
      <c r="AE791">
        <v>131</v>
      </c>
      <c r="AF791">
        <v>29</v>
      </c>
      <c r="AG791">
        <v>131</v>
      </c>
      <c r="AH791">
        <v>37</v>
      </c>
      <c r="AI791">
        <v>4</v>
      </c>
      <c r="AJ791">
        <v>43</v>
      </c>
      <c r="AK791"/>
      <c r="AL791" s="35"/>
      <c r="AO791" s="3" t="str">
        <f t="shared" si="46"/>
        <v>Cosmoem DB</v>
      </c>
    </row>
    <row r="792" spans="26:41" x14ac:dyDescent="0.25">
      <c r="Z792">
        <v>791</v>
      </c>
      <c r="AA792" t="s">
        <v>842</v>
      </c>
      <c r="AB792" s="3" t="str">
        <f t="shared" si="45"/>
        <v>https://pokemondb.net/pokedex/Solgaleo</v>
      </c>
      <c r="AC792">
        <v>137</v>
      </c>
      <c r="AD792">
        <v>137</v>
      </c>
      <c r="AE792">
        <v>107</v>
      </c>
      <c r="AF792">
        <v>113</v>
      </c>
      <c r="AG792">
        <v>89</v>
      </c>
      <c r="AH792">
        <v>97</v>
      </c>
      <c r="AI792">
        <v>7</v>
      </c>
      <c r="AJ792">
        <v>53</v>
      </c>
      <c r="AK792"/>
      <c r="AL792" s="35"/>
      <c r="AO792" s="3" t="str">
        <f t="shared" si="46"/>
        <v>Solgaleo DB</v>
      </c>
    </row>
    <row r="793" spans="26:41" x14ac:dyDescent="0.25">
      <c r="Z793">
        <v>792</v>
      </c>
      <c r="AA793" t="s">
        <v>843</v>
      </c>
      <c r="AB793" s="3" t="str">
        <f t="shared" si="45"/>
        <v>https://pokemondb.net/pokedex/Lunala</v>
      </c>
      <c r="AC793">
        <v>137</v>
      </c>
      <c r="AD793">
        <v>113</v>
      </c>
      <c r="AE793">
        <v>89</v>
      </c>
      <c r="AF793">
        <v>137</v>
      </c>
      <c r="AG793">
        <v>107</v>
      </c>
      <c r="AH793">
        <v>97</v>
      </c>
      <c r="AI793">
        <v>7</v>
      </c>
      <c r="AJ793">
        <v>53</v>
      </c>
      <c r="AK793"/>
      <c r="AL793" s="35"/>
      <c r="AO793" s="3" t="str">
        <f t="shared" si="46"/>
        <v>Lunala DB</v>
      </c>
    </row>
    <row r="794" spans="26:41" x14ac:dyDescent="0.25">
      <c r="Z794">
        <v>793</v>
      </c>
      <c r="AA794" t="s">
        <v>844</v>
      </c>
      <c r="AB794" s="3" t="str">
        <f t="shared" si="45"/>
        <v>https://pokemondb.net/pokedex/Nihilego</v>
      </c>
      <c r="AC794">
        <v>109</v>
      </c>
      <c r="AD794">
        <v>53</v>
      </c>
      <c r="AE794">
        <v>47</v>
      </c>
      <c r="AF794">
        <v>127</v>
      </c>
      <c r="AG794">
        <v>131</v>
      </c>
      <c r="AH794">
        <v>103</v>
      </c>
      <c r="AI794">
        <v>7</v>
      </c>
      <c r="AK794"/>
      <c r="AL794" s="35"/>
      <c r="AO794" s="3" t="str">
        <f t="shared" si="46"/>
        <v>Nihilego DB</v>
      </c>
    </row>
    <row r="795" spans="26:41" x14ac:dyDescent="0.25">
      <c r="Z795">
        <v>794</v>
      </c>
      <c r="AA795" t="s">
        <v>845</v>
      </c>
      <c r="AB795" s="3" t="str">
        <f t="shared" si="45"/>
        <v>https://pokemondb.net/pokedex/Buzzwole</v>
      </c>
      <c r="AC795">
        <v>107</v>
      </c>
      <c r="AD795">
        <v>139</v>
      </c>
      <c r="AE795">
        <v>139</v>
      </c>
      <c r="AF795">
        <v>53</v>
      </c>
      <c r="AG795">
        <v>53</v>
      </c>
      <c r="AH795">
        <v>79</v>
      </c>
      <c r="AI795">
        <v>7</v>
      </c>
      <c r="AK795"/>
      <c r="AL795" s="35"/>
      <c r="AO795" s="3" t="str">
        <f t="shared" si="46"/>
        <v>Buzzwole DB</v>
      </c>
    </row>
    <row r="796" spans="26:41" x14ac:dyDescent="0.25">
      <c r="Z796">
        <v>795</v>
      </c>
      <c r="AA796" t="s">
        <v>846</v>
      </c>
      <c r="AB796" s="3" t="str">
        <f t="shared" si="45"/>
        <v>https://pokemondb.net/pokedex/Pheromosa</v>
      </c>
      <c r="AC796">
        <v>71</v>
      </c>
      <c r="AD796">
        <v>137</v>
      </c>
      <c r="AE796">
        <v>37</v>
      </c>
      <c r="AF796">
        <v>137</v>
      </c>
      <c r="AG796">
        <v>37</v>
      </c>
      <c r="AH796">
        <v>151</v>
      </c>
      <c r="AI796">
        <v>7</v>
      </c>
      <c r="AK796"/>
      <c r="AL796" s="35"/>
      <c r="AO796" s="3" t="str">
        <f t="shared" si="46"/>
        <v>Pheromosa DB</v>
      </c>
    </row>
    <row r="797" spans="26:41" x14ac:dyDescent="0.25">
      <c r="Z797">
        <v>796</v>
      </c>
      <c r="AA797" t="s">
        <v>847</v>
      </c>
      <c r="AB797" s="3" t="str">
        <f t="shared" si="45"/>
        <v>https://pokemondb.net/pokedex/Xurkitree</v>
      </c>
      <c r="AC797">
        <v>83</v>
      </c>
      <c r="AD797">
        <v>89</v>
      </c>
      <c r="AE797">
        <v>71</v>
      </c>
      <c r="AF797">
        <v>173</v>
      </c>
      <c r="AG797">
        <v>71</v>
      </c>
      <c r="AH797">
        <v>83</v>
      </c>
      <c r="AI797">
        <v>7</v>
      </c>
      <c r="AK797"/>
      <c r="AL797" s="35"/>
      <c r="AO797" s="3" t="str">
        <f t="shared" si="46"/>
        <v>Xurkitree DB</v>
      </c>
    </row>
    <row r="798" spans="26:41" x14ac:dyDescent="0.25">
      <c r="Z798">
        <v>797</v>
      </c>
      <c r="AA798" t="s">
        <v>848</v>
      </c>
      <c r="AB798" s="3" t="str">
        <f t="shared" si="45"/>
        <v>https://pokemondb.net/pokedex/Celesteela</v>
      </c>
      <c r="AC798">
        <v>97</v>
      </c>
      <c r="AD798">
        <v>101</v>
      </c>
      <c r="AE798">
        <v>103</v>
      </c>
      <c r="AF798">
        <v>107</v>
      </c>
      <c r="AG798">
        <v>101</v>
      </c>
      <c r="AH798">
        <v>61</v>
      </c>
      <c r="AI798">
        <v>7</v>
      </c>
      <c r="AK798"/>
      <c r="AL798" s="35"/>
      <c r="AO798" s="3" t="str">
        <f t="shared" si="46"/>
        <v>Celesteela DB</v>
      </c>
    </row>
    <row r="799" spans="26:41" x14ac:dyDescent="0.25">
      <c r="Z799">
        <v>798</v>
      </c>
      <c r="AA799" t="s">
        <v>849</v>
      </c>
      <c r="AB799" s="3" t="str">
        <f t="shared" si="45"/>
        <v>https://pokemondb.net/pokedex/Kartana</v>
      </c>
      <c r="AC799">
        <v>59</v>
      </c>
      <c r="AD799">
        <v>181</v>
      </c>
      <c r="AE799">
        <v>131</v>
      </c>
      <c r="AF799">
        <v>59</v>
      </c>
      <c r="AG799">
        <v>31</v>
      </c>
      <c r="AH799">
        <v>109</v>
      </c>
      <c r="AI799">
        <v>7</v>
      </c>
      <c r="AK799"/>
      <c r="AL799" s="35"/>
      <c r="AO799" s="3" t="str">
        <f t="shared" si="46"/>
        <v>Kartana DB</v>
      </c>
    </row>
    <row r="800" spans="26:41" x14ac:dyDescent="0.25">
      <c r="Z800">
        <v>799</v>
      </c>
      <c r="AA800" t="s">
        <v>850</v>
      </c>
      <c r="AB800" s="3" t="str">
        <f t="shared" si="45"/>
        <v>https://pokemondb.net/pokedex/Guzzlord</v>
      </c>
      <c r="AC800">
        <v>223</v>
      </c>
      <c r="AD800">
        <v>101</v>
      </c>
      <c r="AE800">
        <v>53</v>
      </c>
      <c r="AF800">
        <v>97</v>
      </c>
      <c r="AG800">
        <v>53</v>
      </c>
      <c r="AH800">
        <v>43</v>
      </c>
      <c r="AI800">
        <v>7</v>
      </c>
      <c r="AK800"/>
      <c r="AL800" s="35"/>
      <c r="AO800" s="3" t="str">
        <f t="shared" si="46"/>
        <v>Guzzlord DB</v>
      </c>
    </row>
    <row r="801" spans="26:41" x14ac:dyDescent="0.25">
      <c r="Z801">
        <v>800</v>
      </c>
      <c r="AA801" t="s">
        <v>851</v>
      </c>
      <c r="AB801" s="3" t="str">
        <f t="shared" si="45"/>
        <v>https://pokemondb.net/pokedex/Necrozma</v>
      </c>
      <c r="AC801">
        <v>97</v>
      </c>
      <c r="AD801">
        <v>107</v>
      </c>
      <c r="AE801">
        <v>101</v>
      </c>
      <c r="AF801">
        <v>127</v>
      </c>
      <c r="AG801">
        <v>89</v>
      </c>
      <c r="AH801">
        <v>79</v>
      </c>
      <c r="AI801">
        <v>7</v>
      </c>
      <c r="AK801"/>
      <c r="AL801" s="35"/>
      <c r="AO801" s="3" t="str">
        <f t="shared" si="46"/>
        <v>Necrozma DB</v>
      </c>
    </row>
    <row r="802" spans="26:41" x14ac:dyDescent="0.25">
      <c r="Z802">
        <v>801</v>
      </c>
      <c r="AA802" t="s">
        <v>852</v>
      </c>
      <c r="AB802" s="3" t="str">
        <f t="shared" si="45"/>
        <v>https://pokemondb.net/pokedex/Magearna</v>
      </c>
      <c r="AC802">
        <v>80</v>
      </c>
      <c r="AD802">
        <v>95</v>
      </c>
      <c r="AE802">
        <v>115</v>
      </c>
      <c r="AF802">
        <v>130</v>
      </c>
      <c r="AG802">
        <v>115</v>
      </c>
      <c r="AH802">
        <v>65</v>
      </c>
      <c r="AI802">
        <v>7</v>
      </c>
      <c r="AK802"/>
      <c r="AL802" s="35"/>
      <c r="AO802" s="3" t="str">
        <f t="shared" si="46"/>
        <v>Magearna DB</v>
      </c>
    </row>
    <row r="803" spans="26:41" x14ac:dyDescent="0.25">
      <c r="Z803">
        <v>802</v>
      </c>
      <c r="AA803" t="s">
        <v>853</v>
      </c>
      <c r="AB803" s="3" t="str">
        <f t="shared" si="45"/>
        <v>https://pokemondb.net/pokedex/Marshadow</v>
      </c>
      <c r="AC803">
        <v>90</v>
      </c>
      <c r="AD803">
        <v>125</v>
      </c>
      <c r="AE803">
        <v>80</v>
      </c>
      <c r="AF803">
        <v>90</v>
      </c>
      <c r="AG803">
        <v>90</v>
      </c>
      <c r="AH803">
        <v>125</v>
      </c>
      <c r="AI803">
        <v>7</v>
      </c>
      <c r="AK803"/>
      <c r="AL803" s="35"/>
      <c r="AO803" s="3" t="str">
        <f t="shared" si="46"/>
        <v>Marshadow DB</v>
      </c>
    </row>
    <row r="804" spans="26:41" x14ac:dyDescent="0.25">
      <c r="Z804">
        <v>803</v>
      </c>
      <c r="AA804" t="s">
        <v>854</v>
      </c>
      <c r="AB804" s="3" t="str">
        <f t="shared" si="45"/>
        <v>https://pokemondb.net/pokedex/Poipole</v>
      </c>
      <c r="AC804">
        <v>67</v>
      </c>
      <c r="AD804">
        <v>73</v>
      </c>
      <c r="AE804">
        <v>67</v>
      </c>
      <c r="AF804">
        <v>73</v>
      </c>
      <c r="AG804">
        <v>67</v>
      </c>
      <c r="AH804">
        <v>73</v>
      </c>
      <c r="AI804">
        <v>4</v>
      </c>
      <c r="AK804"/>
      <c r="AL804" s="35"/>
      <c r="AO804" s="3" t="str">
        <f t="shared" si="46"/>
        <v>Poipole DB</v>
      </c>
    </row>
    <row r="805" spans="26:41" x14ac:dyDescent="0.25">
      <c r="Z805">
        <v>804</v>
      </c>
      <c r="AA805" t="s">
        <v>855</v>
      </c>
      <c r="AB805" s="3" t="str">
        <f t="shared" si="45"/>
        <v>https://pokemondb.net/pokedex/Naganadel</v>
      </c>
      <c r="AC805">
        <v>73</v>
      </c>
      <c r="AD805">
        <v>73</v>
      </c>
      <c r="AE805">
        <v>73</v>
      </c>
      <c r="AF805">
        <v>127</v>
      </c>
      <c r="AG805">
        <v>73</v>
      </c>
      <c r="AH805">
        <v>121</v>
      </c>
      <c r="AI805">
        <v>7</v>
      </c>
      <c r="AK805"/>
      <c r="AL805" s="35"/>
      <c r="AO805" s="3" t="str">
        <f t="shared" si="46"/>
        <v>Naganadel DB</v>
      </c>
    </row>
    <row r="806" spans="26:41" x14ac:dyDescent="0.25">
      <c r="Z806">
        <v>805</v>
      </c>
      <c r="AA806" t="s">
        <v>856</v>
      </c>
      <c r="AB806" s="3" t="str">
        <f t="shared" si="45"/>
        <v>https://pokemondb.net/pokedex/Stakataka</v>
      </c>
      <c r="AC806">
        <v>61</v>
      </c>
      <c r="AD806">
        <v>131</v>
      </c>
      <c r="AE806">
        <v>211</v>
      </c>
      <c r="AF806">
        <v>53</v>
      </c>
      <c r="AG806">
        <v>101</v>
      </c>
      <c r="AH806">
        <v>13</v>
      </c>
      <c r="AI806">
        <v>7</v>
      </c>
      <c r="AK806"/>
      <c r="AL806" s="35"/>
      <c r="AO806" s="3" t="str">
        <f t="shared" si="46"/>
        <v>Stakataka DB</v>
      </c>
    </row>
    <row r="807" spans="26:41" x14ac:dyDescent="0.25">
      <c r="Z807">
        <v>806</v>
      </c>
      <c r="AA807" t="s">
        <v>857</v>
      </c>
      <c r="AB807" s="3" t="str">
        <f t="shared" si="45"/>
        <v>https://pokemondb.net/pokedex/Blacephalon</v>
      </c>
      <c r="AC807">
        <v>53</v>
      </c>
      <c r="AD807">
        <v>127</v>
      </c>
      <c r="AE807">
        <v>53</v>
      </c>
      <c r="AF807">
        <v>151</v>
      </c>
      <c r="AG807">
        <v>79</v>
      </c>
      <c r="AH807">
        <v>107</v>
      </c>
      <c r="AI807">
        <v>7</v>
      </c>
      <c r="AK807"/>
      <c r="AL807" s="35"/>
      <c r="AO807" s="3" t="str">
        <f t="shared" si="46"/>
        <v>Blacephalon DB</v>
      </c>
    </row>
    <row r="808" spans="26:41" x14ac:dyDescent="0.25">
      <c r="Z808">
        <v>807</v>
      </c>
      <c r="AA808" t="s">
        <v>858</v>
      </c>
      <c r="AB808" s="3" t="str">
        <f t="shared" si="45"/>
        <v>https://pokemondb.net/pokedex/Zeraora</v>
      </c>
      <c r="AC808">
        <v>88</v>
      </c>
      <c r="AD808">
        <v>112</v>
      </c>
      <c r="AE808">
        <v>75</v>
      </c>
      <c r="AF808">
        <v>102</v>
      </c>
      <c r="AG808">
        <v>80</v>
      </c>
      <c r="AH808">
        <v>143</v>
      </c>
      <c r="AI808">
        <v>7</v>
      </c>
      <c r="AK808"/>
      <c r="AL808" s="35"/>
      <c r="AO808" s="3" t="str">
        <f t="shared" si="46"/>
        <v>Zeraora DB</v>
      </c>
    </row>
    <row r="809" spans="26:41" x14ac:dyDescent="0.25">
      <c r="Z809">
        <v>808</v>
      </c>
      <c r="AA809" t="s">
        <v>859</v>
      </c>
      <c r="AB809" s="3" t="str">
        <f t="shared" si="45"/>
        <v>https://pokemondb.net/pokedex/Meltan</v>
      </c>
      <c r="AC809">
        <v>46</v>
      </c>
      <c r="AD809">
        <v>65</v>
      </c>
      <c r="AE809">
        <v>65</v>
      </c>
      <c r="AF809">
        <v>55</v>
      </c>
      <c r="AG809">
        <v>35</v>
      </c>
      <c r="AH809">
        <v>34</v>
      </c>
      <c r="AI809">
        <v>4</v>
      </c>
      <c r="AK809"/>
      <c r="AL809" s="35"/>
      <c r="AO809" s="3" t="str">
        <f t="shared" si="46"/>
        <v>Meltan DB</v>
      </c>
    </row>
    <row r="810" spans="26:41" x14ac:dyDescent="0.25">
      <c r="Z810">
        <v>809</v>
      </c>
      <c r="AA810" t="s">
        <v>860</v>
      </c>
      <c r="AB810" s="3" t="str">
        <f t="shared" si="45"/>
        <v>https://pokemondb.net/pokedex/Melmetal</v>
      </c>
      <c r="AC810">
        <v>135</v>
      </c>
      <c r="AD810">
        <v>143</v>
      </c>
      <c r="AE810">
        <v>143</v>
      </c>
      <c r="AF810">
        <v>80</v>
      </c>
      <c r="AG810">
        <v>65</v>
      </c>
      <c r="AH810">
        <v>34</v>
      </c>
      <c r="AI810">
        <v>6</v>
      </c>
      <c r="AK810"/>
      <c r="AL810" s="35"/>
      <c r="AO810" s="3" t="str">
        <f t="shared" si="46"/>
        <v>Melmetal DB</v>
      </c>
    </row>
    <row r="811" spans="26:41" x14ac:dyDescent="0.25">
      <c r="Z811">
        <v>810</v>
      </c>
      <c r="AA811" t="s">
        <v>861</v>
      </c>
      <c r="AB811" s="3" t="str">
        <f t="shared" si="45"/>
        <v>https://pokemondb.net/pokedex/Grookey</v>
      </c>
      <c r="AC811">
        <v>50</v>
      </c>
      <c r="AD811">
        <v>65</v>
      </c>
      <c r="AE811">
        <v>50</v>
      </c>
      <c r="AF811">
        <v>40</v>
      </c>
      <c r="AG811">
        <v>40</v>
      </c>
      <c r="AH811">
        <v>65</v>
      </c>
      <c r="AI811">
        <v>2</v>
      </c>
      <c r="AJ811">
        <v>1</v>
      </c>
      <c r="AK811"/>
      <c r="AL811" s="35"/>
      <c r="AO811" s="3" t="str">
        <f t="shared" si="46"/>
        <v>Grookey DB</v>
      </c>
    </row>
    <row r="812" spans="26:41" x14ac:dyDescent="0.25">
      <c r="Z812">
        <v>811</v>
      </c>
      <c r="AA812" t="s">
        <v>862</v>
      </c>
      <c r="AB812" s="3" t="str">
        <f t="shared" si="45"/>
        <v>https://pokemondb.net/pokedex/Thwackey</v>
      </c>
      <c r="AC812">
        <v>70</v>
      </c>
      <c r="AD812">
        <v>85</v>
      </c>
      <c r="AE812">
        <v>70</v>
      </c>
      <c r="AF812">
        <v>55</v>
      </c>
      <c r="AG812">
        <v>60</v>
      </c>
      <c r="AH812">
        <v>80</v>
      </c>
      <c r="AI812">
        <v>3</v>
      </c>
      <c r="AJ812">
        <v>16</v>
      </c>
      <c r="AK812"/>
      <c r="AL812" s="35"/>
      <c r="AO812" s="3" t="str">
        <f t="shared" si="46"/>
        <v>Thwackey DB</v>
      </c>
    </row>
    <row r="813" spans="26:41" x14ac:dyDescent="0.25">
      <c r="Z813">
        <v>812</v>
      </c>
      <c r="AA813" t="s">
        <v>863</v>
      </c>
      <c r="AB813" s="3" t="str">
        <f t="shared" si="45"/>
        <v>https://pokemondb.net/pokedex/Rillaboom</v>
      </c>
      <c r="AC813">
        <v>100</v>
      </c>
      <c r="AD813">
        <v>125</v>
      </c>
      <c r="AE813">
        <v>90</v>
      </c>
      <c r="AF813">
        <v>60</v>
      </c>
      <c r="AG813">
        <v>70</v>
      </c>
      <c r="AH813">
        <v>85</v>
      </c>
      <c r="AI813">
        <v>5</v>
      </c>
      <c r="AJ813">
        <v>35</v>
      </c>
      <c r="AK813"/>
      <c r="AL813" s="35"/>
      <c r="AO813" s="3" t="str">
        <f t="shared" si="46"/>
        <v>Rillaboom DB</v>
      </c>
    </row>
    <row r="814" spans="26:41" x14ac:dyDescent="0.25">
      <c r="Z814">
        <v>813</v>
      </c>
      <c r="AA814" t="s">
        <v>864</v>
      </c>
      <c r="AB814" s="3" t="str">
        <f t="shared" si="45"/>
        <v>https://pokemondb.net/pokedex/Scorbunny</v>
      </c>
      <c r="AC814">
        <v>50</v>
      </c>
      <c r="AD814">
        <v>71</v>
      </c>
      <c r="AE814">
        <v>40</v>
      </c>
      <c r="AF814">
        <v>40</v>
      </c>
      <c r="AG814">
        <v>40</v>
      </c>
      <c r="AH814">
        <v>69</v>
      </c>
      <c r="AI814">
        <v>2</v>
      </c>
      <c r="AJ814">
        <v>1</v>
      </c>
      <c r="AK814"/>
      <c r="AL814" s="35"/>
      <c r="AO814" s="3" t="str">
        <f t="shared" si="46"/>
        <v>Scorbunny DB</v>
      </c>
    </row>
    <row r="815" spans="26:41" x14ac:dyDescent="0.25">
      <c r="Z815">
        <v>814</v>
      </c>
      <c r="AA815" t="s">
        <v>865</v>
      </c>
      <c r="AB815" s="3" t="str">
        <f t="shared" si="45"/>
        <v>https://pokemondb.net/pokedex/Raboot</v>
      </c>
      <c r="AC815">
        <v>65</v>
      </c>
      <c r="AD815">
        <v>86</v>
      </c>
      <c r="AE815">
        <v>60</v>
      </c>
      <c r="AF815">
        <v>55</v>
      </c>
      <c r="AG815">
        <v>60</v>
      </c>
      <c r="AH815">
        <v>94</v>
      </c>
      <c r="AI815">
        <v>3</v>
      </c>
      <c r="AJ815">
        <v>16</v>
      </c>
      <c r="AK815"/>
      <c r="AL815" s="35"/>
      <c r="AO815" s="3" t="str">
        <f t="shared" si="46"/>
        <v>Raboot DB</v>
      </c>
    </row>
    <row r="816" spans="26:41" x14ac:dyDescent="0.25">
      <c r="Z816">
        <v>815</v>
      </c>
      <c r="AA816" t="s">
        <v>866</v>
      </c>
      <c r="AB816" s="3" t="str">
        <f t="shared" si="45"/>
        <v>https://pokemondb.net/pokedex/Cinderace</v>
      </c>
      <c r="AC816">
        <v>80</v>
      </c>
      <c r="AD816">
        <v>116</v>
      </c>
      <c r="AE816">
        <v>75</v>
      </c>
      <c r="AF816">
        <v>65</v>
      </c>
      <c r="AG816">
        <v>75</v>
      </c>
      <c r="AH816">
        <v>119</v>
      </c>
      <c r="AI816">
        <v>5</v>
      </c>
      <c r="AJ816">
        <v>35</v>
      </c>
      <c r="AK816"/>
      <c r="AL816" s="35"/>
      <c r="AO816" s="3" t="str">
        <f t="shared" si="46"/>
        <v>Cinderace DB</v>
      </c>
    </row>
    <row r="817" spans="26:41" x14ac:dyDescent="0.25">
      <c r="Z817">
        <v>816</v>
      </c>
      <c r="AA817" t="s">
        <v>867</v>
      </c>
      <c r="AB817" s="3" t="str">
        <f t="shared" si="45"/>
        <v>https://pokemondb.net/pokedex/Sobble</v>
      </c>
      <c r="AC817">
        <v>50</v>
      </c>
      <c r="AD817">
        <v>40</v>
      </c>
      <c r="AE817">
        <v>40</v>
      </c>
      <c r="AF817">
        <v>70</v>
      </c>
      <c r="AG817">
        <v>40</v>
      </c>
      <c r="AH817">
        <v>70</v>
      </c>
      <c r="AI817">
        <v>2</v>
      </c>
      <c r="AJ817">
        <v>1</v>
      </c>
      <c r="AK817"/>
      <c r="AL817" s="35"/>
      <c r="AO817" s="3" t="str">
        <f t="shared" si="46"/>
        <v>Sobble DB</v>
      </c>
    </row>
    <row r="818" spans="26:41" x14ac:dyDescent="0.25">
      <c r="Z818">
        <v>817</v>
      </c>
      <c r="AA818" t="s">
        <v>868</v>
      </c>
      <c r="AB818" s="3" t="str">
        <f t="shared" si="45"/>
        <v>https://pokemondb.net/pokedex/Drizzile</v>
      </c>
      <c r="AC818">
        <v>65</v>
      </c>
      <c r="AD818">
        <v>60</v>
      </c>
      <c r="AE818">
        <v>55</v>
      </c>
      <c r="AF818">
        <v>95</v>
      </c>
      <c r="AG818">
        <v>55</v>
      </c>
      <c r="AH818">
        <v>90</v>
      </c>
      <c r="AI818">
        <v>3</v>
      </c>
      <c r="AJ818">
        <v>16</v>
      </c>
      <c r="AK818"/>
      <c r="AL818" s="35"/>
      <c r="AO818" s="3" t="str">
        <f t="shared" si="46"/>
        <v>Drizzile DB</v>
      </c>
    </row>
    <row r="819" spans="26:41" x14ac:dyDescent="0.25">
      <c r="Z819">
        <v>818</v>
      </c>
      <c r="AA819" t="s">
        <v>869</v>
      </c>
      <c r="AB819" s="3" t="str">
        <f t="shared" si="45"/>
        <v>https://pokemondb.net/pokedex/Inteleon</v>
      </c>
      <c r="AC819">
        <v>70</v>
      </c>
      <c r="AD819">
        <v>85</v>
      </c>
      <c r="AE819">
        <v>65</v>
      </c>
      <c r="AF819">
        <v>125</v>
      </c>
      <c r="AG819">
        <v>65</v>
      </c>
      <c r="AH819">
        <v>120</v>
      </c>
      <c r="AI819">
        <v>5</v>
      </c>
      <c r="AJ819">
        <v>35</v>
      </c>
      <c r="AK819"/>
      <c r="AL819" s="35"/>
      <c r="AO819" s="3" t="str">
        <f t="shared" si="46"/>
        <v>Inteleon DB</v>
      </c>
    </row>
    <row r="820" spans="26:41" x14ac:dyDescent="0.25">
      <c r="Z820">
        <v>819</v>
      </c>
      <c r="AA820" t="s">
        <v>870</v>
      </c>
      <c r="AB820" s="3" t="str">
        <f t="shared" si="45"/>
        <v>https://pokemondb.net/pokedex/Skwovet</v>
      </c>
      <c r="AC820">
        <v>70</v>
      </c>
      <c r="AD820">
        <v>55</v>
      </c>
      <c r="AE820">
        <v>55</v>
      </c>
      <c r="AF820">
        <v>35</v>
      </c>
      <c r="AG820">
        <v>35</v>
      </c>
      <c r="AH820">
        <v>25</v>
      </c>
      <c r="AI820">
        <v>2</v>
      </c>
      <c r="AJ820">
        <v>1</v>
      </c>
      <c r="AK820"/>
      <c r="AL820" s="35"/>
      <c r="AO820" s="3" t="str">
        <f t="shared" si="46"/>
        <v>Skwovet DB</v>
      </c>
    </row>
    <row r="821" spans="26:41" x14ac:dyDescent="0.25">
      <c r="Z821">
        <v>820</v>
      </c>
      <c r="AA821" t="s">
        <v>871</v>
      </c>
      <c r="AB821" s="3" t="str">
        <f t="shared" si="45"/>
        <v>https://pokemondb.net/pokedex/Greedent</v>
      </c>
      <c r="AC821">
        <v>120</v>
      </c>
      <c r="AD821">
        <v>95</v>
      </c>
      <c r="AE821">
        <v>95</v>
      </c>
      <c r="AF821">
        <v>55</v>
      </c>
      <c r="AG821">
        <v>75</v>
      </c>
      <c r="AH821">
        <v>20</v>
      </c>
      <c r="AI821">
        <v>3</v>
      </c>
      <c r="AJ821">
        <v>24</v>
      </c>
      <c r="AK821"/>
      <c r="AL821" s="35"/>
      <c r="AO821" s="3" t="str">
        <f t="shared" si="46"/>
        <v>Greedent DB</v>
      </c>
    </row>
    <row r="822" spans="26:41" x14ac:dyDescent="0.25">
      <c r="Z822">
        <v>821</v>
      </c>
      <c r="AA822" t="s">
        <v>872</v>
      </c>
      <c r="AB822" s="3" t="str">
        <f t="shared" si="45"/>
        <v>https://pokemondb.net/pokedex/Rookidee</v>
      </c>
      <c r="AC822">
        <v>38</v>
      </c>
      <c r="AD822">
        <v>47</v>
      </c>
      <c r="AE822">
        <v>35</v>
      </c>
      <c r="AF822">
        <v>33</v>
      </c>
      <c r="AG822">
        <v>35</v>
      </c>
      <c r="AH822">
        <v>57</v>
      </c>
      <c r="AI822">
        <v>2</v>
      </c>
      <c r="AJ822">
        <v>1</v>
      </c>
      <c r="AK822"/>
      <c r="AL822" s="35"/>
      <c r="AO822" s="3" t="str">
        <f t="shared" si="46"/>
        <v>Rookidee DB</v>
      </c>
    </row>
    <row r="823" spans="26:41" x14ac:dyDescent="0.25">
      <c r="Z823">
        <v>822</v>
      </c>
      <c r="AA823" t="s">
        <v>873</v>
      </c>
      <c r="AB823" s="3" t="str">
        <f t="shared" si="45"/>
        <v>https://pokemondb.net/pokedex/Corvisquire</v>
      </c>
      <c r="AC823">
        <v>68</v>
      </c>
      <c r="AD823">
        <v>67</v>
      </c>
      <c r="AE823">
        <v>55</v>
      </c>
      <c r="AF823">
        <v>43</v>
      </c>
      <c r="AG823">
        <v>55</v>
      </c>
      <c r="AH823">
        <v>77</v>
      </c>
      <c r="AI823">
        <v>4</v>
      </c>
      <c r="AJ823">
        <v>18</v>
      </c>
      <c r="AK823"/>
      <c r="AL823" s="35"/>
      <c r="AO823" s="3" t="str">
        <f t="shared" si="46"/>
        <v>Corvisquire DB</v>
      </c>
    </row>
    <row r="824" spans="26:41" x14ac:dyDescent="0.25">
      <c r="Z824">
        <v>823</v>
      </c>
      <c r="AA824" t="s">
        <v>874</v>
      </c>
      <c r="AB824" s="3" t="str">
        <f t="shared" si="45"/>
        <v>https://pokemondb.net/pokedex/Corviknight</v>
      </c>
      <c r="AC824">
        <v>98</v>
      </c>
      <c r="AD824">
        <v>87</v>
      </c>
      <c r="AE824">
        <v>105</v>
      </c>
      <c r="AF824">
        <v>53</v>
      </c>
      <c r="AG824">
        <v>85</v>
      </c>
      <c r="AH824">
        <v>67</v>
      </c>
      <c r="AI824">
        <v>5</v>
      </c>
      <c r="AJ824">
        <v>38</v>
      </c>
      <c r="AK824"/>
      <c r="AL824" s="35"/>
      <c r="AO824" s="3" t="str">
        <f t="shared" si="46"/>
        <v>Corviknight DB</v>
      </c>
    </row>
    <row r="825" spans="26:41" x14ac:dyDescent="0.25">
      <c r="Z825">
        <v>824</v>
      </c>
      <c r="AA825" t="s">
        <v>875</v>
      </c>
      <c r="AB825" s="3" t="str">
        <f t="shared" si="45"/>
        <v>https://pokemondb.net/pokedex/Blipbug</v>
      </c>
      <c r="AC825">
        <v>25</v>
      </c>
      <c r="AD825">
        <v>20</v>
      </c>
      <c r="AE825">
        <v>20</v>
      </c>
      <c r="AF825">
        <v>25</v>
      </c>
      <c r="AG825">
        <v>45</v>
      </c>
      <c r="AH825">
        <v>45</v>
      </c>
      <c r="AI825">
        <v>2</v>
      </c>
      <c r="AJ825">
        <v>1</v>
      </c>
      <c r="AK825"/>
      <c r="AL825" s="35"/>
      <c r="AO825" s="3" t="str">
        <f t="shared" si="46"/>
        <v>Blipbug DB</v>
      </c>
    </row>
    <row r="826" spans="26:41" x14ac:dyDescent="0.25">
      <c r="Z826">
        <v>825</v>
      </c>
      <c r="AA826" t="s">
        <v>876</v>
      </c>
      <c r="AB826" s="3" t="str">
        <f t="shared" si="45"/>
        <v>https://pokemondb.net/pokedex/Dottler</v>
      </c>
      <c r="AC826">
        <v>50</v>
      </c>
      <c r="AD826">
        <v>35</v>
      </c>
      <c r="AE826">
        <v>80</v>
      </c>
      <c r="AF826">
        <v>50</v>
      </c>
      <c r="AG826">
        <v>90</v>
      </c>
      <c r="AH826">
        <v>30</v>
      </c>
      <c r="AI826">
        <v>3</v>
      </c>
      <c r="AJ826">
        <v>10</v>
      </c>
      <c r="AK826"/>
      <c r="AL826" s="35"/>
      <c r="AO826" s="3" t="str">
        <f t="shared" si="46"/>
        <v>Dottler DB</v>
      </c>
    </row>
    <row r="827" spans="26:41" x14ac:dyDescent="0.25">
      <c r="Z827">
        <v>826</v>
      </c>
      <c r="AA827" t="s">
        <v>877</v>
      </c>
      <c r="AB827" s="3" t="str">
        <f t="shared" si="45"/>
        <v>https://pokemondb.net/pokedex/Orbeetle</v>
      </c>
      <c r="AC827">
        <v>60</v>
      </c>
      <c r="AD827">
        <v>45</v>
      </c>
      <c r="AE827">
        <v>110</v>
      </c>
      <c r="AF827">
        <v>80</v>
      </c>
      <c r="AG827">
        <v>120</v>
      </c>
      <c r="AH827">
        <v>90</v>
      </c>
      <c r="AI827">
        <v>5</v>
      </c>
      <c r="AJ827">
        <v>30</v>
      </c>
      <c r="AK827"/>
      <c r="AL827" s="35"/>
      <c r="AO827" s="3" t="str">
        <f t="shared" si="46"/>
        <v>Orbeetle DB</v>
      </c>
    </row>
    <row r="828" spans="26:41" x14ac:dyDescent="0.25">
      <c r="Z828">
        <v>827</v>
      </c>
      <c r="AA828" t="s">
        <v>878</v>
      </c>
      <c r="AB828" s="3" t="str">
        <f t="shared" si="45"/>
        <v>https://pokemondb.net/pokedex/Nickit</v>
      </c>
      <c r="AC828">
        <v>40</v>
      </c>
      <c r="AD828">
        <v>28</v>
      </c>
      <c r="AE828">
        <v>28</v>
      </c>
      <c r="AF828">
        <v>47</v>
      </c>
      <c r="AG828">
        <v>52</v>
      </c>
      <c r="AH828">
        <v>50</v>
      </c>
      <c r="AI828">
        <v>4</v>
      </c>
      <c r="AJ828">
        <v>1</v>
      </c>
      <c r="AK828"/>
      <c r="AL828" s="35"/>
      <c r="AO828" s="3" t="str">
        <f t="shared" si="46"/>
        <v>Nickit DB</v>
      </c>
    </row>
    <row r="829" spans="26:41" x14ac:dyDescent="0.25">
      <c r="Z829">
        <v>828</v>
      </c>
      <c r="AA829" t="s">
        <v>879</v>
      </c>
      <c r="AB829" s="3" t="str">
        <f t="shared" si="45"/>
        <v>https://pokemondb.net/pokedex/Thievul</v>
      </c>
      <c r="AC829">
        <v>70</v>
      </c>
      <c r="AD829">
        <v>58</v>
      </c>
      <c r="AE829">
        <v>58</v>
      </c>
      <c r="AF829">
        <v>87</v>
      </c>
      <c r="AG829">
        <v>92</v>
      </c>
      <c r="AH829">
        <v>90</v>
      </c>
      <c r="AI829">
        <v>4</v>
      </c>
      <c r="AJ829">
        <v>18</v>
      </c>
      <c r="AK829"/>
      <c r="AL829" s="35"/>
      <c r="AO829" s="3" t="str">
        <f t="shared" si="46"/>
        <v>Thievul DB</v>
      </c>
    </row>
    <row r="830" spans="26:41" x14ac:dyDescent="0.25">
      <c r="Z830">
        <v>829</v>
      </c>
      <c r="AA830" t="s">
        <v>880</v>
      </c>
      <c r="AB830" s="3" t="str">
        <f t="shared" si="45"/>
        <v>https://pokemondb.net/pokedex/Gossifleur</v>
      </c>
      <c r="AC830">
        <v>40</v>
      </c>
      <c r="AD830">
        <v>40</v>
      </c>
      <c r="AE830">
        <v>60</v>
      </c>
      <c r="AF830">
        <v>40</v>
      </c>
      <c r="AG830">
        <v>60</v>
      </c>
      <c r="AH830">
        <v>10</v>
      </c>
      <c r="AI830">
        <v>3</v>
      </c>
      <c r="AJ830">
        <v>1</v>
      </c>
      <c r="AK830"/>
      <c r="AL830" s="35"/>
      <c r="AO830" s="3" t="str">
        <f t="shared" si="46"/>
        <v>Gossifleur DB</v>
      </c>
    </row>
    <row r="831" spans="26:41" x14ac:dyDescent="0.25">
      <c r="Z831">
        <v>830</v>
      </c>
      <c r="AA831" t="s">
        <v>881</v>
      </c>
      <c r="AB831" s="3" t="str">
        <f t="shared" si="45"/>
        <v>https://pokemondb.net/pokedex/Eldegoss</v>
      </c>
      <c r="AC831">
        <v>60</v>
      </c>
      <c r="AD831">
        <v>50</v>
      </c>
      <c r="AE831">
        <v>90</v>
      </c>
      <c r="AF831">
        <v>80</v>
      </c>
      <c r="AG831">
        <v>120</v>
      </c>
      <c r="AH831">
        <v>60</v>
      </c>
      <c r="AI831">
        <v>4</v>
      </c>
      <c r="AJ831">
        <v>20</v>
      </c>
      <c r="AK831"/>
      <c r="AL831" s="35"/>
      <c r="AO831" s="3" t="str">
        <f t="shared" si="46"/>
        <v>Eldegoss DB</v>
      </c>
    </row>
    <row r="832" spans="26:41" x14ac:dyDescent="0.25">
      <c r="Z832">
        <v>831</v>
      </c>
      <c r="AA832" t="s">
        <v>882</v>
      </c>
      <c r="AB832" s="3" t="str">
        <f t="shared" si="45"/>
        <v>https://pokemondb.net/pokedex/Wooloo</v>
      </c>
      <c r="AC832">
        <v>42</v>
      </c>
      <c r="AD832">
        <v>40</v>
      </c>
      <c r="AE832">
        <v>55</v>
      </c>
      <c r="AF832">
        <v>40</v>
      </c>
      <c r="AG832">
        <v>45</v>
      </c>
      <c r="AH832">
        <v>48</v>
      </c>
      <c r="AI832">
        <v>3</v>
      </c>
      <c r="AJ832">
        <v>1</v>
      </c>
      <c r="AK832"/>
      <c r="AL832" s="35"/>
      <c r="AO832" s="3" t="str">
        <f t="shared" si="46"/>
        <v>Wooloo DB</v>
      </c>
    </row>
    <row r="833" spans="26:41" x14ac:dyDescent="0.25">
      <c r="Z833">
        <v>832</v>
      </c>
      <c r="AA833" t="s">
        <v>883</v>
      </c>
      <c r="AB833" s="3" t="str">
        <f t="shared" si="45"/>
        <v>https://pokemondb.net/pokedex/Dubwool</v>
      </c>
      <c r="AC833">
        <v>72</v>
      </c>
      <c r="AD833">
        <v>80</v>
      </c>
      <c r="AE833">
        <v>100</v>
      </c>
      <c r="AF833">
        <v>60</v>
      </c>
      <c r="AG833">
        <v>90</v>
      </c>
      <c r="AH833">
        <v>88</v>
      </c>
      <c r="AI833">
        <v>4</v>
      </c>
      <c r="AJ833">
        <v>24</v>
      </c>
      <c r="AK833"/>
      <c r="AL833" s="35"/>
      <c r="AO833" s="3" t="str">
        <f t="shared" si="46"/>
        <v>Dubwool DB</v>
      </c>
    </row>
    <row r="834" spans="26:41" x14ac:dyDescent="0.25">
      <c r="Z834">
        <v>833</v>
      </c>
      <c r="AA834" t="s">
        <v>884</v>
      </c>
      <c r="AB834" s="3" t="str">
        <f t="shared" ref="AB834:AB897" si="47">CONCATENATE($P$4,AA834)</f>
        <v>https://pokemondb.net/pokedex/Chewtle</v>
      </c>
      <c r="AC834">
        <v>50</v>
      </c>
      <c r="AD834">
        <v>64</v>
      </c>
      <c r="AE834">
        <v>50</v>
      </c>
      <c r="AF834">
        <v>38</v>
      </c>
      <c r="AG834">
        <v>38</v>
      </c>
      <c r="AH834">
        <v>44</v>
      </c>
      <c r="AI834">
        <v>3</v>
      </c>
      <c r="AJ834">
        <v>1</v>
      </c>
      <c r="AK834"/>
      <c r="AL834" s="35"/>
      <c r="AO834" s="3" t="str">
        <f t="shared" si="46"/>
        <v>Chewtle DB</v>
      </c>
    </row>
    <row r="835" spans="26:41" x14ac:dyDescent="0.25">
      <c r="Z835">
        <v>834</v>
      </c>
      <c r="AA835" t="s">
        <v>885</v>
      </c>
      <c r="AB835" s="3" t="str">
        <f t="shared" si="47"/>
        <v>https://pokemondb.net/pokedex/Drednaw</v>
      </c>
      <c r="AC835">
        <v>90</v>
      </c>
      <c r="AD835">
        <v>115</v>
      </c>
      <c r="AE835">
        <v>90</v>
      </c>
      <c r="AF835">
        <v>48</v>
      </c>
      <c r="AG835">
        <v>68</v>
      </c>
      <c r="AH835">
        <v>74</v>
      </c>
      <c r="AI835">
        <v>4</v>
      </c>
      <c r="AJ835">
        <v>22</v>
      </c>
      <c r="AK835"/>
      <c r="AL835" s="35"/>
      <c r="AO835" s="3" t="str">
        <f t="shared" ref="AO835:AO898" si="48">HYPERLINK(AB835,AA835&amp;" DB")</f>
        <v>Drednaw DB</v>
      </c>
    </row>
    <row r="836" spans="26:41" x14ac:dyDescent="0.25">
      <c r="Z836">
        <v>835</v>
      </c>
      <c r="AA836" t="s">
        <v>886</v>
      </c>
      <c r="AB836" s="3" t="str">
        <f t="shared" si="47"/>
        <v>https://pokemondb.net/pokedex/Yamper</v>
      </c>
      <c r="AC836">
        <v>59</v>
      </c>
      <c r="AD836">
        <v>45</v>
      </c>
      <c r="AE836">
        <v>50</v>
      </c>
      <c r="AF836">
        <v>40</v>
      </c>
      <c r="AG836">
        <v>50</v>
      </c>
      <c r="AH836">
        <v>26</v>
      </c>
      <c r="AI836">
        <v>2</v>
      </c>
      <c r="AJ836">
        <v>1</v>
      </c>
      <c r="AK836"/>
      <c r="AL836" s="35"/>
      <c r="AO836" s="3" t="str">
        <f t="shared" si="48"/>
        <v>Yamper DB</v>
      </c>
    </row>
    <row r="837" spans="26:41" x14ac:dyDescent="0.25">
      <c r="Z837">
        <v>836</v>
      </c>
      <c r="AA837" t="s">
        <v>887</v>
      </c>
      <c r="AB837" s="3" t="str">
        <f t="shared" si="47"/>
        <v>https://pokemondb.net/pokedex/Boltund</v>
      </c>
      <c r="AC837">
        <v>69</v>
      </c>
      <c r="AD837">
        <v>90</v>
      </c>
      <c r="AE837">
        <v>60</v>
      </c>
      <c r="AF837">
        <v>90</v>
      </c>
      <c r="AG837">
        <v>60</v>
      </c>
      <c r="AH837">
        <v>121</v>
      </c>
      <c r="AI837">
        <v>4</v>
      </c>
      <c r="AJ837">
        <v>25</v>
      </c>
      <c r="AK837"/>
      <c r="AL837" s="35"/>
      <c r="AO837" s="3" t="str">
        <f t="shared" si="48"/>
        <v>Boltund DB</v>
      </c>
    </row>
    <row r="838" spans="26:41" x14ac:dyDescent="0.25">
      <c r="Z838">
        <v>837</v>
      </c>
      <c r="AA838" t="s">
        <v>888</v>
      </c>
      <c r="AB838" s="3" t="str">
        <f t="shared" si="47"/>
        <v>https://pokemondb.net/pokedex/Rolycoly</v>
      </c>
      <c r="AC838">
        <v>30</v>
      </c>
      <c r="AD838">
        <v>40</v>
      </c>
      <c r="AE838">
        <v>50</v>
      </c>
      <c r="AF838">
        <v>40</v>
      </c>
      <c r="AG838">
        <v>50</v>
      </c>
      <c r="AH838">
        <v>30</v>
      </c>
      <c r="AI838">
        <v>3</v>
      </c>
      <c r="AJ838">
        <v>1</v>
      </c>
      <c r="AK838"/>
      <c r="AL838" s="35"/>
      <c r="AO838" s="3" t="str">
        <f t="shared" si="48"/>
        <v>Rolycoly DB</v>
      </c>
    </row>
    <row r="839" spans="26:41" x14ac:dyDescent="0.25">
      <c r="Z839">
        <v>838</v>
      </c>
      <c r="AA839" t="s">
        <v>889</v>
      </c>
      <c r="AB839" s="3" t="str">
        <f t="shared" si="47"/>
        <v>https://pokemondb.net/pokedex/Carkol</v>
      </c>
      <c r="AC839">
        <v>80</v>
      </c>
      <c r="AD839">
        <v>60</v>
      </c>
      <c r="AE839">
        <v>90</v>
      </c>
      <c r="AF839">
        <v>60</v>
      </c>
      <c r="AG839">
        <v>70</v>
      </c>
      <c r="AH839">
        <v>50</v>
      </c>
      <c r="AI839">
        <v>4</v>
      </c>
      <c r="AJ839">
        <v>18</v>
      </c>
      <c r="AK839"/>
      <c r="AL839" s="35"/>
      <c r="AO839" s="3" t="str">
        <f t="shared" si="48"/>
        <v>Carkol DB</v>
      </c>
    </row>
    <row r="840" spans="26:41" x14ac:dyDescent="0.25">
      <c r="Z840">
        <v>839</v>
      </c>
      <c r="AA840" t="s">
        <v>890</v>
      </c>
      <c r="AB840" s="3" t="str">
        <f t="shared" si="47"/>
        <v>https://pokemondb.net/pokedex/Coalossal</v>
      </c>
      <c r="AC840">
        <v>110</v>
      </c>
      <c r="AD840">
        <v>80</v>
      </c>
      <c r="AE840">
        <v>120</v>
      </c>
      <c r="AF840">
        <v>80</v>
      </c>
      <c r="AG840">
        <v>90</v>
      </c>
      <c r="AH840">
        <v>30</v>
      </c>
      <c r="AI840">
        <v>5</v>
      </c>
      <c r="AJ840">
        <v>34</v>
      </c>
      <c r="AK840"/>
      <c r="AL840" s="35"/>
      <c r="AO840" s="3" t="str">
        <f t="shared" si="48"/>
        <v>Coalossal DB</v>
      </c>
    </row>
    <row r="841" spans="26:41" x14ac:dyDescent="0.25">
      <c r="Z841">
        <v>840</v>
      </c>
      <c r="AA841" t="s">
        <v>891</v>
      </c>
      <c r="AB841" s="3" t="str">
        <f t="shared" si="47"/>
        <v>https://pokemondb.net/pokedex/Applin</v>
      </c>
      <c r="AC841">
        <v>40</v>
      </c>
      <c r="AD841">
        <v>40</v>
      </c>
      <c r="AE841">
        <v>80</v>
      </c>
      <c r="AF841">
        <v>40</v>
      </c>
      <c r="AG841">
        <v>40</v>
      </c>
      <c r="AH841">
        <v>20</v>
      </c>
      <c r="AI841">
        <v>3</v>
      </c>
      <c r="AJ841">
        <v>1</v>
      </c>
      <c r="AK841"/>
      <c r="AL841" s="35"/>
      <c r="AO841" s="3" t="str">
        <f t="shared" si="48"/>
        <v>Applin DB</v>
      </c>
    </row>
    <row r="842" spans="26:41" x14ac:dyDescent="0.25">
      <c r="Z842">
        <v>841</v>
      </c>
      <c r="AA842" t="s">
        <v>892</v>
      </c>
      <c r="AB842" s="3" t="str">
        <f t="shared" si="47"/>
        <v>https://pokemondb.net/pokedex/Flapple</v>
      </c>
      <c r="AC842">
        <v>70</v>
      </c>
      <c r="AD842">
        <v>110</v>
      </c>
      <c r="AE842">
        <v>80</v>
      </c>
      <c r="AF842">
        <v>95</v>
      </c>
      <c r="AG842">
        <v>60</v>
      </c>
      <c r="AH842">
        <v>70</v>
      </c>
      <c r="AI842">
        <v>5</v>
      </c>
      <c r="AK842"/>
      <c r="AL842" s="35"/>
      <c r="AO842" s="3" t="str">
        <f t="shared" si="48"/>
        <v>Flapple DB</v>
      </c>
    </row>
    <row r="843" spans="26:41" x14ac:dyDescent="0.25">
      <c r="Z843">
        <v>842</v>
      </c>
      <c r="AA843" t="s">
        <v>893</v>
      </c>
      <c r="AB843" s="3" t="str">
        <f t="shared" si="47"/>
        <v>https://pokemondb.net/pokedex/Appletun</v>
      </c>
      <c r="AC843">
        <v>110</v>
      </c>
      <c r="AD843">
        <v>85</v>
      </c>
      <c r="AE843">
        <v>80</v>
      </c>
      <c r="AF843">
        <v>100</v>
      </c>
      <c r="AG843">
        <v>80</v>
      </c>
      <c r="AH843">
        <v>30</v>
      </c>
      <c r="AI843">
        <v>5</v>
      </c>
      <c r="AK843"/>
      <c r="AL843" s="35"/>
      <c r="AO843" s="3" t="str">
        <f t="shared" si="48"/>
        <v>Appletun DB</v>
      </c>
    </row>
    <row r="844" spans="26:41" x14ac:dyDescent="0.25">
      <c r="Z844">
        <v>843</v>
      </c>
      <c r="AA844" t="s">
        <v>894</v>
      </c>
      <c r="AB844" s="3" t="str">
        <f t="shared" si="47"/>
        <v>https://pokemondb.net/pokedex/Silicobra</v>
      </c>
      <c r="AC844">
        <v>52</v>
      </c>
      <c r="AD844">
        <v>57</v>
      </c>
      <c r="AE844">
        <v>75</v>
      </c>
      <c r="AF844">
        <v>35</v>
      </c>
      <c r="AG844">
        <v>50</v>
      </c>
      <c r="AH844">
        <v>46</v>
      </c>
      <c r="AI844">
        <v>3</v>
      </c>
      <c r="AJ844">
        <v>1</v>
      </c>
      <c r="AK844"/>
      <c r="AL844" s="35"/>
      <c r="AO844" s="3" t="str">
        <f t="shared" si="48"/>
        <v>Silicobra DB</v>
      </c>
    </row>
    <row r="845" spans="26:41" x14ac:dyDescent="0.25">
      <c r="Z845">
        <v>844</v>
      </c>
      <c r="AA845" t="s">
        <v>895</v>
      </c>
      <c r="AB845" s="3" t="str">
        <f t="shared" si="47"/>
        <v>https://pokemondb.net/pokedex/Sandaconda</v>
      </c>
      <c r="AC845">
        <v>72</v>
      </c>
      <c r="AD845">
        <v>107</v>
      </c>
      <c r="AE845">
        <v>125</v>
      </c>
      <c r="AF845">
        <v>65</v>
      </c>
      <c r="AG845">
        <v>70</v>
      </c>
      <c r="AH845">
        <v>71</v>
      </c>
      <c r="AI845">
        <v>4</v>
      </c>
      <c r="AJ845">
        <v>36</v>
      </c>
      <c r="AK845"/>
      <c r="AL845" s="35"/>
      <c r="AO845" s="3" t="str">
        <f t="shared" si="48"/>
        <v>Sandaconda DB</v>
      </c>
    </row>
    <row r="846" spans="26:41" x14ac:dyDescent="0.25">
      <c r="Z846">
        <v>845</v>
      </c>
      <c r="AA846" t="s">
        <v>896</v>
      </c>
      <c r="AB846" s="3" t="str">
        <f t="shared" si="47"/>
        <v>https://pokemondb.net/pokedex/Cramorant</v>
      </c>
      <c r="AC846">
        <v>70</v>
      </c>
      <c r="AD846">
        <v>85</v>
      </c>
      <c r="AE846">
        <v>55</v>
      </c>
      <c r="AF846">
        <v>85</v>
      </c>
      <c r="AG846">
        <v>95</v>
      </c>
      <c r="AH846">
        <v>85</v>
      </c>
      <c r="AI846">
        <v>4</v>
      </c>
      <c r="AJ846">
        <v>1</v>
      </c>
      <c r="AK846"/>
      <c r="AL846" s="35"/>
      <c r="AO846" s="3" t="str">
        <f t="shared" si="48"/>
        <v>Cramorant DB</v>
      </c>
    </row>
    <row r="847" spans="26:41" x14ac:dyDescent="0.25">
      <c r="Z847">
        <v>846</v>
      </c>
      <c r="AA847" t="s">
        <v>897</v>
      </c>
      <c r="AB847" s="3" t="str">
        <f t="shared" si="47"/>
        <v>https://pokemondb.net/pokedex/Arrokuda</v>
      </c>
      <c r="AC847">
        <v>41</v>
      </c>
      <c r="AD847">
        <v>63</v>
      </c>
      <c r="AE847">
        <v>40</v>
      </c>
      <c r="AF847">
        <v>40</v>
      </c>
      <c r="AG847">
        <v>30</v>
      </c>
      <c r="AH847">
        <v>66</v>
      </c>
      <c r="AI847">
        <v>4</v>
      </c>
      <c r="AJ847">
        <v>1</v>
      </c>
      <c r="AK847"/>
      <c r="AL847" s="35"/>
      <c r="AO847" s="3" t="str">
        <f t="shared" si="48"/>
        <v>Arrokuda DB</v>
      </c>
    </row>
    <row r="848" spans="26:41" x14ac:dyDescent="0.25">
      <c r="Z848">
        <v>847</v>
      </c>
      <c r="AA848" t="s">
        <v>898</v>
      </c>
      <c r="AB848" s="3" t="str">
        <f t="shared" si="47"/>
        <v>https://pokemondb.net/pokedex/Barraskewda</v>
      </c>
      <c r="AC848">
        <v>61</v>
      </c>
      <c r="AD848">
        <v>123</v>
      </c>
      <c r="AE848">
        <v>60</v>
      </c>
      <c r="AF848">
        <v>60</v>
      </c>
      <c r="AG848">
        <v>50</v>
      </c>
      <c r="AH848">
        <v>136</v>
      </c>
      <c r="AI848">
        <v>5</v>
      </c>
      <c r="AJ848">
        <v>26</v>
      </c>
      <c r="AK848"/>
      <c r="AL848" s="35"/>
      <c r="AO848" s="3" t="str">
        <f t="shared" si="48"/>
        <v>Barraskewda DB</v>
      </c>
    </row>
    <row r="849" spans="26:41" x14ac:dyDescent="0.25">
      <c r="Z849">
        <v>848</v>
      </c>
      <c r="AA849" t="s">
        <v>899</v>
      </c>
      <c r="AB849" s="3" t="str">
        <f t="shared" si="47"/>
        <v>https://pokemondb.net/pokedex/Toxel</v>
      </c>
      <c r="AC849">
        <v>40</v>
      </c>
      <c r="AD849">
        <v>38</v>
      </c>
      <c r="AE849">
        <v>35</v>
      </c>
      <c r="AF849">
        <v>54</v>
      </c>
      <c r="AG849">
        <v>35</v>
      </c>
      <c r="AH849">
        <v>40</v>
      </c>
      <c r="AI849">
        <v>1</v>
      </c>
      <c r="AJ849">
        <v>1</v>
      </c>
      <c r="AK849"/>
      <c r="AL849" s="35"/>
      <c r="AO849" s="3" t="str">
        <f t="shared" si="48"/>
        <v>Toxel DB</v>
      </c>
    </row>
    <row r="850" spans="26:41" x14ac:dyDescent="0.25">
      <c r="Z850">
        <v>849</v>
      </c>
      <c r="AA850" t="s">
        <v>900</v>
      </c>
      <c r="AB850" s="3" t="str">
        <f t="shared" si="47"/>
        <v>https://pokemondb.net/pokedex/Toxtricity</v>
      </c>
      <c r="AC850">
        <v>75</v>
      </c>
      <c r="AD850">
        <v>98</v>
      </c>
      <c r="AE850">
        <v>70</v>
      </c>
      <c r="AF850">
        <v>114</v>
      </c>
      <c r="AG850">
        <v>70</v>
      </c>
      <c r="AH850">
        <v>75</v>
      </c>
      <c r="AI850">
        <v>4</v>
      </c>
      <c r="AJ850">
        <v>30</v>
      </c>
      <c r="AK850"/>
      <c r="AL850" s="35"/>
      <c r="AO850" s="3" t="str">
        <f t="shared" si="48"/>
        <v>Toxtricity DB</v>
      </c>
    </row>
    <row r="851" spans="26:41" x14ac:dyDescent="0.25">
      <c r="Z851">
        <v>850</v>
      </c>
      <c r="AA851" t="s">
        <v>901</v>
      </c>
      <c r="AB851" s="3" t="str">
        <f t="shared" si="47"/>
        <v>https://pokemondb.net/pokedex/Sizzlipede</v>
      </c>
      <c r="AC851">
        <v>50</v>
      </c>
      <c r="AD851">
        <v>65</v>
      </c>
      <c r="AE851">
        <v>45</v>
      </c>
      <c r="AF851">
        <v>50</v>
      </c>
      <c r="AG851">
        <v>50</v>
      </c>
      <c r="AH851">
        <v>45</v>
      </c>
      <c r="AI851">
        <v>4</v>
      </c>
      <c r="AJ851">
        <v>1</v>
      </c>
      <c r="AK851"/>
      <c r="AL851" s="35"/>
      <c r="AO851" s="3" t="str">
        <f t="shared" si="48"/>
        <v>Sizzlipede DB</v>
      </c>
    </row>
    <row r="852" spans="26:41" x14ac:dyDescent="0.25">
      <c r="Z852">
        <v>851</v>
      </c>
      <c r="AA852" t="s">
        <v>902</v>
      </c>
      <c r="AB852" s="3" t="str">
        <f t="shared" si="47"/>
        <v>https://pokemondb.net/pokedex/Centiskorch</v>
      </c>
      <c r="AC852">
        <v>100</v>
      </c>
      <c r="AD852">
        <v>115</v>
      </c>
      <c r="AE852">
        <v>65</v>
      </c>
      <c r="AF852">
        <v>90</v>
      </c>
      <c r="AG852">
        <v>90</v>
      </c>
      <c r="AH852">
        <v>65</v>
      </c>
      <c r="AI852">
        <v>5</v>
      </c>
      <c r="AJ852">
        <v>28</v>
      </c>
      <c r="AK852"/>
      <c r="AL852" s="35"/>
      <c r="AO852" s="3" t="str">
        <f t="shared" si="48"/>
        <v>Centiskorch DB</v>
      </c>
    </row>
    <row r="853" spans="26:41" x14ac:dyDescent="0.25">
      <c r="Z853">
        <v>852</v>
      </c>
      <c r="AA853" t="s">
        <v>903</v>
      </c>
      <c r="AB853" s="3" t="str">
        <f t="shared" si="47"/>
        <v>https://pokemondb.net/pokedex/Clobbopus</v>
      </c>
      <c r="AC853">
        <v>50</v>
      </c>
      <c r="AD853">
        <v>68</v>
      </c>
      <c r="AE853">
        <v>60</v>
      </c>
      <c r="AF853">
        <v>50</v>
      </c>
      <c r="AG853">
        <v>50</v>
      </c>
      <c r="AH853">
        <v>32</v>
      </c>
      <c r="AI853">
        <v>3</v>
      </c>
      <c r="AJ853">
        <v>1</v>
      </c>
      <c r="AK853"/>
      <c r="AL853" s="35"/>
      <c r="AO853" s="3" t="str">
        <f t="shared" si="48"/>
        <v>Clobbopus DB</v>
      </c>
    </row>
    <row r="854" spans="26:41" x14ac:dyDescent="0.25">
      <c r="Z854">
        <v>853</v>
      </c>
      <c r="AA854" t="s">
        <v>904</v>
      </c>
      <c r="AB854" s="3" t="str">
        <f t="shared" si="47"/>
        <v>https://pokemondb.net/pokedex/Grapploct</v>
      </c>
      <c r="AC854">
        <v>80</v>
      </c>
      <c r="AD854">
        <v>118</v>
      </c>
      <c r="AE854">
        <v>90</v>
      </c>
      <c r="AF854">
        <v>70</v>
      </c>
      <c r="AG854">
        <v>80</v>
      </c>
      <c r="AH854">
        <v>42</v>
      </c>
      <c r="AI854">
        <v>4</v>
      </c>
      <c r="AK854"/>
      <c r="AL854" s="35"/>
      <c r="AO854" s="3" t="str">
        <f t="shared" si="48"/>
        <v>Grapploct DB</v>
      </c>
    </row>
    <row r="855" spans="26:41" x14ac:dyDescent="0.25">
      <c r="Z855">
        <v>854</v>
      </c>
      <c r="AA855" t="s">
        <v>905</v>
      </c>
      <c r="AB855" s="3" t="str">
        <f t="shared" si="47"/>
        <v>https://pokemondb.net/pokedex/Sinistea</v>
      </c>
      <c r="AC855">
        <v>40</v>
      </c>
      <c r="AD855">
        <v>45</v>
      </c>
      <c r="AE855">
        <v>45</v>
      </c>
      <c r="AF855">
        <v>74</v>
      </c>
      <c r="AG855">
        <v>54</v>
      </c>
      <c r="AH855">
        <v>50</v>
      </c>
      <c r="AI855">
        <v>4</v>
      </c>
      <c r="AJ855">
        <v>1</v>
      </c>
      <c r="AK855"/>
      <c r="AL855" s="35"/>
      <c r="AO855" s="3" t="str">
        <f t="shared" si="48"/>
        <v>Sinistea DB</v>
      </c>
    </row>
    <row r="856" spans="26:41" x14ac:dyDescent="0.25">
      <c r="Z856">
        <v>855</v>
      </c>
      <c r="AA856" t="s">
        <v>906</v>
      </c>
      <c r="AB856" s="3" t="str">
        <f t="shared" si="47"/>
        <v>https://pokemondb.net/pokedex/Polteageist</v>
      </c>
      <c r="AC856">
        <v>60</v>
      </c>
      <c r="AD856">
        <v>65</v>
      </c>
      <c r="AE856">
        <v>65</v>
      </c>
      <c r="AF856">
        <v>134</v>
      </c>
      <c r="AG856">
        <v>114</v>
      </c>
      <c r="AH856">
        <v>70</v>
      </c>
      <c r="AI856">
        <v>4</v>
      </c>
      <c r="AK856"/>
      <c r="AL856" s="35"/>
      <c r="AO856" s="3" t="str">
        <f t="shared" si="48"/>
        <v>Polteageist DB</v>
      </c>
    </row>
    <row r="857" spans="26:41" x14ac:dyDescent="0.25">
      <c r="Z857">
        <v>856</v>
      </c>
      <c r="AA857" t="s">
        <v>907</v>
      </c>
      <c r="AB857" s="3" t="str">
        <f t="shared" si="47"/>
        <v>https://pokemondb.net/pokedex/Hatenna</v>
      </c>
      <c r="AC857">
        <v>42</v>
      </c>
      <c r="AD857">
        <v>30</v>
      </c>
      <c r="AE857">
        <v>45</v>
      </c>
      <c r="AF857">
        <v>56</v>
      </c>
      <c r="AG857">
        <v>53</v>
      </c>
      <c r="AH857">
        <v>39</v>
      </c>
      <c r="AI857">
        <v>3</v>
      </c>
      <c r="AJ857">
        <v>1</v>
      </c>
      <c r="AK857"/>
      <c r="AL857" s="35"/>
      <c r="AO857" s="3" t="str">
        <f t="shared" si="48"/>
        <v>Hatenna DB</v>
      </c>
    </row>
    <row r="858" spans="26:41" x14ac:dyDescent="0.25">
      <c r="Z858">
        <v>857</v>
      </c>
      <c r="AA858" t="s">
        <v>908</v>
      </c>
      <c r="AB858" s="3" t="str">
        <f t="shared" si="47"/>
        <v>https://pokemondb.net/pokedex/Hattrem</v>
      </c>
      <c r="AC858">
        <v>57</v>
      </c>
      <c r="AD858">
        <v>40</v>
      </c>
      <c r="AE858">
        <v>65</v>
      </c>
      <c r="AF858">
        <v>86</v>
      </c>
      <c r="AG858">
        <v>73</v>
      </c>
      <c r="AH858">
        <v>49</v>
      </c>
      <c r="AI858">
        <v>4</v>
      </c>
      <c r="AJ858">
        <v>32</v>
      </c>
      <c r="AK858"/>
      <c r="AL858" s="35"/>
      <c r="AO858" s="3" t="str">
        <f t="shared" si="48"/>
        <v>Hattrem DB</v>
      </c>
    </row>
    <row r="859" spans="26:41" x14ac:dyDescent="0.25">
      <c r="Z859">
        <v>858</v>
      </c>
      <c r="AA859" t="s">
        <v>909</v>
      </c>
      <c r="AB859" s="3" t="str">
        <f t="shared" si="47"/>
        <v>https://pokemondb.net/pokedex/Hatterene</v>
      </c>
      <c r="AC859">
        <v>57</v>
      </c>
      <c r="AD859">
        <v>90</v>
      </c>
      <c r="AE859">
        <v>95</v>
      </c>
      <c r="AF859">
        <v>136</v>
      </c>
      <c r="AG859">
        <v>103</v>
      </c>
      <c r="AH859">
        <v>29</v>
      </c>
      <c r="AI859">
        <v>5</v>
      </c>
      <c r="AJ859">
        <v>42</v>
      </c>
      <c r="AK859"/>
      <c r="AL859" s="35"/>
      <c r="AO859" s="3" t="str">
        <f t="shared" si="48"/>
        <v>Hatterene DB</v>
      </c>
    </row>
    <row r="860" spans="26:41" x14ac:dyDescent="0.25">
      <c r="Z860">
        <v>859</v>
      </c>
      <c r="AA860" t="s">
        <v>910</v>
      </c>
      <c r="AB860" s="3" t="str">
        <f t="shared" si="47"/>
        <v>https://pokemondb.net/pokedex/Impidimp</v>
      </c>
      <c r="AC860">
        <v>45</v>
      </c>
      <c r="AD860">
        <v>45</v>
      </c>
      <c r="AE860">
        <v>30</v>
      </c>
      <c r="AF860">
        <v>55</v>
      </c>
      <c r="AG860">
        <v>40</v>
      </c>
      <c r="AH860">
        <v>50</v>
      </c>
      <c r="AI860">
        <v>3</v>
      </c>
      <c r="AJ860">
        <v>1</v>
      </c>
      <c r="AK860"/>
      <c r="AL860" s="35"/>
      <c r="AO860" s="3" t="str">
        <f t="shared" si="48"/>
        <v>Impidimp DB</v>
      </c>
    </row>
    <row r="861" spans="26:41" x14ac:dyDescent="0.25">
      <c r="Z861">
        <v>860</v>
      </c>
      <c r="AA861" t="s">
        <v>911</v>
      </c>
      <c r="AB861" s="3" t="str">
        <f t="shared" si="47"/>
        <v>https://pokemondb.net/pokedex/Morgrem</v>
      </c>
      <c r="AC861">
        <v>65</v>
      </c>
      <c r="AD861">
        <v>60</v>
      </c>
      <c r="AE861">
        <v>45</v>
      </c>
      <c r="AF861">
        <v>75</v>
      </c>
      <c r="AG861">
        <v>55</v>
      </c>
      <c r="AH861">
        <v>70</v>
      </c>
      <c r="AI861">
        <v>4</v>
      </c>
      <c r="AJ861">
        <v>32</v>
      </c>
      <c r="AK861"/>
      <c r="AL861" s="35"/>
      <c r="AO861" s="3" t="str">
        <f t="shared" si="48"/>
        <v>Morgrem DB</v>
      </c>
    </row>
    <row r="862" spans="26:41" x14ac:dyDescent="0.25">
      <c r="Z862">
        <v>861</v>
      </c>
      <c r="AA862" t="s">
        <v>912</v>
      </c>
      <c r="AB862" s="3" t="str">
        <f t="shared" si="47"/>
        <v>https://pokemondb.net/pokedex/Grimmsnarl</v>
      </c>
      <c r="AC862">
        <v>95</v>
      </c>
      <c r="AD862">
        <v>120</v>
      </c>
      <c r="AE862">
        <v>65</v>
      </c>
      <c r="AF862">
        <v>95</v>
      </c>
      <c r="AG862">
        <v>75</v>
      </c>
      <c r="AH862">
        <v>60</v>
      </c>
      <c r="AI862">
        <v>5</v>
      </c>
      <c r="AJ862">
        <v>42</v>
      </c>
      <c r="AK862"/>
      <c r="AL862" s="35"/>
      <c r="AO862" s="3" t="str">
        <f t="shared" si="48"/>
        <v>Grimmsnarl DB</v>
      </c>
    </row>
    <row r="863" spans="26:41" x14ac:dyDescent="0.25">
      <c r="Z863">
        <v>862</v>
      </c>
      <c r="AA863" t="s">
        <v>913</v>
      </c>
      <c r="AB863" s="3" t="str">
        <f t="shared" si="47"/>
        <v>https://pokemondb.net/pokedex/Obstagoon</v>
      </c>
      <c r="AC863">
        <v>93</v>
      </c>
      <c r="AD863">
        <v>90</v>
      </c>
      <c r="AE863">
        <v>101</v>
      </c>
      <c r="AF863">
        <v>60</v>
      </c>
      <c r="AG863">
        <v>81</v>
      </c>
      <c r="AH863">
        <v>95</v>
      </c>
      <c r="AI863">
        <v>5</v>
      </c>
      <c r="AJ863">
        <v>35</v>
      </c>
      <c r="AK863"/>
      <c r="AL863" s="35"/>
      <c r="AO863" s="3" t="str">
        <f t="shared" si="48"/>
        <v>Obstagoon DB</v>
      </c>
    </row>
    <row r="864" spans="26:41" x14ac:dyDescent="0.25">
      <c r="Z864">
        <v>863</v>
      </c>
      <c r="AA864" t="s">
        <v>914</v>
      </c>
      <c r="AB864" s="3" t="str">
        <f t="shared" si="47"/>
        <v>https://pokemondb.net/pokedex/Perrserker</v>
      </c>
      <c r="AC864">
        <v>70</v>
      </c>
      <c r="AD864">
        <v>110</v>
      </c>
      <c r="AE864">
        <v>100</v>
      </c>
      <c r="AF864">
        <v>50</v>
      </c>
      <c r="AG864">
        <v>60</v>
      </c>
      <c r="AH864">
        <v>50</v>
      </c>
      <c r="AI864">
        <v>5</v>
      </c>
      <c r="AJ864">
        <v>28</v>
      </c>
      <c r="AK864"/>
      <c r="AL864" s="35"/>
      <c r="AO864" s="3" t="str">
        <f t="shared" si="48"/>
        <v>Perrserker DB</v>
      </c>
    </row>
    <row r="865" spans="26:41" x14ac:dyDescent="0.25">
      <c r="Z865">
        <v>864</v>
      </c>
      <c r="AA865" t="s">
        <v>915</v>
      </c>
      <c r="AB865" s="3" t="str">
        <f t="shared" si="47"/>
        <v>https://pokemondb.net/pokedex/Cursola</v>
      </c>
      <c r="AC865">
        <v>60</v>
      </c>
      <c r="AD865">
        <v>95</v>
      </c>
      <c r="AE865">
        <v>50</v>
      </c>
      <c r="AF865">
        <v>145</v>
      </c>
      <c r="AG865">
        <v>130</v>
      </c>
      <c r="AH865">
        <v>30</v>
      </c>
      <c r="AI865">
        <v>4</v>
      </c>
      <c r="AJ865">
        <v>38</v>
      </c>
      <c r="AK865"/>
      <c r="AL865" s="35"/>
      <c r="AO865" s="3" t="str">
        <f t="shared" si="48"/>
        <v>Cursola DB</v>
      </c>
    </row>
    <row r="866" spans="26:41" x14ac:dyDescent="0.25">
      <c r="Z866">
        <v>865</v>
      </c>
      <c r="AA866" t="s">
        <v>916</v>
      </c>
      <c r="AB866" s="3" t="str">
        <f t="shared" si="47"/>
        <v>https://pokemondb.net/pokedex/Sirfetch'd</v>
      </c>
      <c r="AC866">
        <v>62</v>
      </c>
      <c r="AD866">
        <v>135</v>
      </c>
      <c r="AE866">
        <v>95</v>
      </c>
      <c r="AF866">
        <v>68</v>
      </c>
      <c r="AG866">
        <v>82</v>
      </c>
      <c r="AH866">
        <v>65</v>
      </c>
      <c r="AI866">
        <v>5</v>
      </c>
      <c r="AK866"/>
      <c r="AL866" s="35"/>
      <c r="AO866" s="3" t="str">
        <f t="shared" si="48"/>
        <v>Sirfetch'd DB</v>
      </c>
    </row>
    <row r="867" spans="26:41" x14ac:dyDescent="0.25">
      <c r="Z867">
        <v>866</v>
      </c>
      <c r="AA867" t="s">
        <v>917</v>
      </c>
      <c r="AB867" s="3" t="str">
        <f t="shared" si="47"/>
        <v>https://pokemondb.net/pokedex/Mr. Rime</v>
      </c>
      <c r="AC867">
        <v>80</v>
      </c>
      <c r="AD867">
        <v>85</v>
      </c>
      <c r="AE867">
        <v>75</v>
      </c>
      <c r="AF867">
        <v>110</v>
      </c>
      <c r="AG867">
        <v>100</v>
      </c>
      <c r="AH867">
        <v>70</v>
      </c>
      <c r="AI867">
        <v>4</v>
      </c>
      <c r="AJ867">
        <v>42</v>
      </c>
      <c r="AK867"/>
      <c r="AL867" s="35"/>
      <c r="AO867" s="3" t="str">
        <f t="shared" si="48"/>
        <v>Mr. Rime DB</v>
      </c>
    </row>
    <row r="868" spans="26:41" x14ac:dyDescent="0.25">
      <c r="Z868">
        <v>867</v>
      </c>
      <c r="AA868" t="s">
        <v>918</v>
      </c>
      <c r="AB868" s="3" t="str">
        <f t="shared" si="47"/>
        <v>https://pokemondb.net/pokedex/Runerigus</v>
      </c>
      <c r="AC868">
        <v>58</v>
      </c>
      <c r="AD868">
        <v>95</v>
      </c>
      <c r="AE868">
        <v>145</v>
      </c>
      <c r="AF868">
        <v>50</v>
      </c>
      <c r="AG868">
        <v>105</v>
      </c>
      <c r="AH868">
        <v>30</v>
      </c>
      <c r="AI868">
        <v>6</v>
      </c>
      <c r="AK868"/>
      <c r="AL868" s="35"/>
      <c r="AO868" s="3" t="str">
        <f t="shared" si="48"/>
        <v>Runerigus DB</v>
      </c>
    </row>
    <row r="869" spans="26:41" x14ac:dyDescent="0.25">
      <c r="Z869">
        <v>868</v>
      </c>
      <c r="AA869" t="s">
        <v>919</v>
      </c>
      <c r="AB869" s="3" t="str">
        <f t="shared" si="47"/>
        <v>https://pokemondb.net/pokedex/Milcery</v>
      </c>
      <c r="AC869">
        <v>45</v>
      </c>
      <c r="AD869">
        <v>40</v>
      </c>
      <c r="AE869">
        <v>40</v>
      </c>
      <c r="AF869">
        <v>50</v>
      </c>
      <c r="AG869">
        <v>61</v>
      </c>
      <c r="AH869">
        <v>34</v>
      </c>
      <c r="AI869">
        <v>3</v>
      </c>
      <c r="AJ869">
        <v>1</v>
      </c>
      <c r="AK869"/>
      <c r="AL869" s="35"/>
      <c r="AO869" s="3" t="str">
        <f t="shared" si="48"/>
        <v>Milcery DB</v>
      </c>
    </row>
    <row r="870" spans="26:41" x14ac:dyDescent="0.25">
      <c r="Z870">
        <v>869</v>
      </c>
      <c r="AA870" t="s">
        <v>920</v>
      </c>
      <c r="AB870" s="3" t="str">
        <f t="shared" si="47"/>
        <v>https://pokemondb.net/pokedex/Alcremie</v>
      </c>
      <c r="AC870">
        <v>65</v>
      </c>
      <c r="AD870">
        <v>60</v>
      </c>
      <c r="AE870">
        <v>75</v>
      </c>
      <c r="AF870">
        <v>110</v>
      </c>
      <c r="AG870">
        <v>121</v>
      </c>
      <c r="AH870">
        <v>64</v>
      </c>
      <c r="AI870">
        <v>4</v>
      </c>
      <c r="AK870"/>
      <c r="AL870" s="35"/>
      <c r="AO870" s="3" t="str">
        <f t="shared" si="48"/>
        <v>Alcremie DB</v>
      </c>
    </row>
    <row r="871" spans="26:41" x14ac:dyDescent="0.25">
      <c r="Z871">
        <v>870</v>
      </c>
      <c r="AA871" t="s">
        <v>921</v>
      </c>
      <c r="AB871" s="3" t="str">
        <f t="shared" si="47"/>
        <v>https://pokemondb.net/pokedex/Falinks</v>
      </c>
      <c r="AC871">
        <v>65</v>
      </c>
      <c r="AD871">
        <v>100</v>
      </c>
      <c r="AE871">
        <v>100</v>
      </c>
      <c r="AF871">
        <v>70</v>
      </c>
      <c r="AG871">
        <v>60</v>
      </c>
      <c r="AH871">
        <v>75</v>
      </c>
      <c r="AI871">
        <v>4</v>
      </c>
      <c r="AJ871">
        <v>1</v>
      </c>
      <c r="AK871"/>
      <c r="AL871" s="35"/>
      <c r="AO871" s="3" t="str">
        <f t="shared" si="48"/>
        <v>Falinks DB</v>
      </c>
    </row>
    <row r="872" spans="26:41" x14ac:dyDescent="0.25">
      <c r="Z872">
        <v>871</v>
      </c>
      <c r="AA872" t="s">
        <v>922</v>
      </c>
      <c r="AB872" s="3" t="str">
        <f t="shared" si="47"/>
        <v>https://pokemondb.net/pokedex/Pincurchin</v>
      </c>
      <c r="AC872">
        <v>48</v>
      </c>
      <c r="AD872">
        <v>101</v>
      </c>
      <c r="AE872">
        <v>95</v>
      </c>
      <c r="AF872">
        <v>91</v>
      </c>
      <c r="AG872">
        <v>85</v>
      </c>
      <c r="AH872">
        <v>15</v>
      </c>
      <c r="AI872">
        <v>4</v>
      </c>
      <c r="AJ872">
        <v>1</v>
      </c>
      <c r="AK872"/>
      <c r="AL872" s="35"/>
      <c r="AO872" s="3" t="str">
        <f t="shared" si="48"/>
        <v>Pincurchin DB</v>
      </c>
    </row>
    <row r="873" spans="26:41" x14ac:dyDescent="0.25">
      <c r="Z873">
        <v>872</v>
      </c>
      <c r="AA873" t="s">
        <v>923</v>
      </c>
      <c r="AB873" s="3" t="str">
        <f t="shared" si="47"/>
        <v>https://pokemondb.net/pokedex/Snom</v>
      </c>
      <c r="AC873">
        <v>30</v>
      </c>
      <c r="AD873">
        <v>25</v>
      </c>
      <c r="AE873">
        <v>35</v>
      </c>
      <c r="AF873">
        <v>45</v>
      </c>
      <c r="AG873">
        <v>30</v>
      </c>
      <c r="AH873">
        <v>20</v>
      </c>
      <c r="AI873">
        <v>3</v>
      </c>
      <c r="AJ873">
        <v>1</v>
      </c>
      <c r="AK873"/>
      <c r="AL873" s="35"/>
      <c r="AO873" s="3" t="str">
        <f t="shared" si="48"/>
        <v>Snom DB</v>
      </c>
    </row>
    <row r="874" spans="26:41" x14ac:dyDescent="0.25">
      <c r="Z874">
        <v>873</v>
      </c>
      <c r="AA874" t="s">
        <v>924</v>
      </c>
      <c r="AB874" s="3" t="str">
        <f t="shared" si="47"/>
        <v>https://pokemondb.net/pokedex/Frosmoth</v>
      </c>
      <c r="AC874">
        <v>70</v>
      </c>
      <c r="AD874">
        <v>65</v>
      </c>
      <c r="AE874">
        <v>60</v>
      </c>
      <c r="AF874">
        <v>125</v>
      </c>
      <c r="AG874">
        <v>90</v>
      </c>
      <c r="AH874">
        <v>65</v>
      </c>
      <c r="AI874">
        <v>4</v>
      </c>
      <c r="AK874"/>
      <c r="AL874" s="35"/>
      <c r="AO874" s="3" t="str">
        <f t="shared" si="48"/>
        <v>Frosmoth DB</v>
      </c>
    </row>
    <row r="875" spans="26:41" x14ac:dyDescent="0.25">
      <c r="Z875">
        <v>874</v>
      </c>
      <c r="AA875" t="s">
        <v>925</v>
      </c>
      <c r="AB875" s="3" t="str">
        <f t="shared" si="47"/>
        <v>https://pokemondb.net/pokedex/Stonjourner</v>
      </c>
      <c r="AC875">
        <v>100</v>
      </c>
      <c r="AD875">
        <v>125</v>
      </c>
      <c r="AE875">
        <v>135</v>
      </c>
      <c r="AF875">
        <v>20</v>
      </c>
      <c r="AG875">
        <v>20</v>
      </c>
      <c r="AH875">
        <v>70</v>
      </c>
      <c r="AI875">
        <v>4</v>
      </c>
      <c r="AJ875">
        <v>1</v>
      </c>
      <c r="AK875"/>
      <c r="AL875" s="35"/>
      <c r="AO875" s="3" t="str">
        <f t="shared" si="48"/>
        <v>Stonjourner DB</v>
      </c>
    </row>
    <row r="876" spans="26:41" x14ac:dyDescent="0.25">
      <c r="Z876">
        <v>875</v>
      </c>
      <c r="AA876" t="s">
        <v>926</v>
      </c>
      <c r="AB876" s="3" t="str">
        <f t="shared" si="47"/>
        <v>https://pokemondb.net/pokedex/Eiscue</v>
      </c>
      <c r="AC876">
        <v>75</v>
      </c>
      <c r="AD876">
        <v>80</v>
      </c>
      <c r="AE876">
        <v>110</v>
      </c>
      <c r="AF876">
        <v>65</v>
      </c>
      <c r="AG876">
        <v>90</v>
      </c>
      <c r="AH876">
        <v>50</v>
      </c>
      <c r="AI876">
        <v>3</v>
      </c>
      <c r="AJ876">
        <v>1</v>
      </c>
      <c r="AK876"/>
      <c r="AL876" s="35"/>
      <c r="AO876" s="3" t="str">
        <f t="shared" si="48"/>
        <v>Eiscue DB</v>
      </c>
    </row>
    <row r="877" spans="26:41" x14ac:dyDescent="0.25">
      <c r="Z877">
        <v>876</v>
      </c>
      <c r="AA877" t="s">
        <v>927</v>
      </c>
      <c r="AB877" s="3" t="str">
        <f t="shared" si="47"/>
        <v>https://pokemondb.net/pokedex/Indeedee</v>
      </c>
      <c r="AC877">
        <v>60</v>
      </c>
      <c r="AD877">
        <v>65</v>
      </c>
      <c r="AE877">
        <v>55</v>
      </c>
      <c r="AF877">
        <v>105</v>
      </c>
      <c r="AG877">
        <v>95</v>
      </c>
      <c r="AH877">
        <v>95</v>
      </c>
      <c r="AI877">
        <v>3</v>
      </c>
      <c r="AJ877">
        <v>1</v>
      </c>
      <c r="AK877"/>
      <c r="AL877" s="35"/>
      <c r="AO877" s="3" t="str">
        <f t="shared" si="48"/>
        <v>Indeedee DB</v>
      </c>
    </row>
    <row r="878" spans="26:41" x14ac:dyDescent="0.25">
      <c r="Z878">
        <v>877</v>
      </c>
      <c r="AA878" t="s">
        <v>928</v>
      </c>
      <c r="AB878" s="3" t="str">
        <f t="shared" si="47"/>
        <v>https://pokemondb.net/pokedex/Morpeko</v>
      </c>
      <c r="AC878">
        <v>58</v>
      </c>
      <c r="AD878">
        <v>95</v>
      </c>
      <c r="AE878">
        <v>58</v>
      </c>
      <c r="AF878">
        <v>70</v>
      </c>
      <c r="AG878">
        <v>58</v>
      </c>
      <c r="AH878">
        <v>97</v>
      </c>
      <c r="AI878">
        <v>3</v>
      </c>
      <c r="AJ878">
        <v>1</v>
      </c>
      <c r="AK878"/>
      <c r="AL878" s="35"/>
      <c r="AO878" s="3" t="str">
        <f t="shared" si="48"/>
        <v>Morpeko DB</v>
      </c>
    </row>
    <row r="879" spans="26:41" x14ac:dyDescent="0.25">
      <c r="Z879">
        <v>878</v>
      </c>
      <c r="AA879" t="s">
        <v>929</v>
      </c>
      <c r="AB879" s="3" t="str">
        <f t="shared" si="47"/>
        <v>https://pokemondb.net/pokedex/Cufant</v>
      </c>
      <c r="AC879">
        <v>72</v>
      </c>
      <c r="AD879">
        <v>80</v>
      </c>
      <c r="AE879">
        <v>49</v>
      </c>
      <c r="AF879">
        <v>40</v>
      </c>
      <c r="AG879">
        <v>49</v>
      </c>
      <c r="AH879">
        <v>40</v>
      </c>
      <c r="AI879">
        <v>3</v>
      </c>
      <c r="AJ879">
        <v>1</v>
      </c>
      <c r="AK879"/>
      <c r="AL879" s="35"/>
      <c r="AO879" s="3" t="str">
        <f t="shared" si="48"/>
        <v>Cufant DB</v>
      </c>
    </row>
    <row r="880" spans="26:41" x14ac:dyDescent="0.25">
      <c r="Z880">
        <v>879</v>
      </c>
      <c r="AA880" t="s">
        <v>930</v>
      </c>
      <c r="AB880" s="3" t="str">
        <f t="shared" si="47"/>
        <v>https://pokemondb.net/pokedex/Copperajah</v>
      </c>
      <c r="AC880">
        <v>122</v>
      </c>
      <c r="AD880">
        <v>130</v>
      </c>
      <c r="AE880">
        <v>69</v>
      </c>
      <c r="AF880">
        <v>80</v>
      </c>
      <c r="AG880">
        <v>69</v>
      </c>
      <c r="AH880">
        <v>30</v>
      </c>
      <c r="AI880">
        <v>5</v>
      </c>
      <c r="AJ880">
        <v>34</v>
      </c>
      <c r="AK880"/>
      <c r="AL880" s="35"/>
      <c r="AO880" s="3" t="str">
        <f t="shared" si="48"/>
        <v>Copperajah DB</v>
      </c>
    </row>
    <row r="881" spans="26:41" x14ac:dyDescent="0.25">
      <c r="Z881">
        <v>880</v>
      </c>
      <c r="AA881" t="s">
        <v>931</v>
      </c>
      <c r="AB881" s="3" t="str">
        <f t="shared" si="47"/>
        <v>https://pokemondb.net/pokedex/Dracozolt</v>
      </c>
      <c r="AC881">
        <v>90</v>
      </c>
      <c r="AD881">
        <v>100</v>
      </c>
      <c r="AE881">
        <v>90</v>
      </c>
      <c r="AF881">
        <v>80</v>
      </c>
      <c r="AG881">
        <v>70</v>
      </c>
      <c r="AH881">
        <v>75</v>
      </c>
      <c r="AI881">
        <v>7</v>
      </c>
      <c r="AJ881">
        <v>1</v>
      </c>
      <c r="AK881"/>
      <c r="AL881" s="35"/>
      <c r="AO881" s="3" t="str">
        <f t="shared" si="48"/>
        <v>Dracozolt DB</v>
      </c>
    </row>
    <row r="882" spans="26:41" x14ac:dyDescent="0.25">
      <c r="Z882">
        <v>881</v>
      </c>
      <c r="AA882" t="s">
        <v>932</v>
      </c>
      <c r="AB882" s="3" t="str">
        <f t="shared" si="47"/>
        <v>https://pokemondb.net/pokedex/Arctozolt</v>
      </c>
      <c r="AC882">
        <v>90</v>
      </c>
      <c r="AD882">
        <v>100</v>
      </c>
      <c r="AE882">
        <v>90</v>
      </c>
      <c r="AF882">
        <v>90</v>
      </c>
      <c r="AG882">
        <v>80</v>
      </c>
      <c r="AH882">
        <v>55</v>
      </c>
      <c r="AI882">
        <v>7</v>
      </c>
      <c r="AJ882">
        <v>1</v>
      </c>
      <c r="AK882"/>
      <c r="AL882" s="35"/>
      <c r="AO882" s="3" t="str">
        <f t="shared" si="48"/>
        <v>Arctozolt DB</v>
      </c>
    </row>
    <row r="883" spans="26:41" x14ac:dyDescent="0.25">
      <c r="Z883">
        <v>882</v>
      </c>
      <c r="AA883" t="s">
        <v>933</v>
      </c>
      <c r="AB883" s="3" t="str">
        <f t="shared" si="47"/>
        <v>https://pokemondb.net/pokedex/Dracovish</v>
      </c>
      <c r="AC883">
        <v>90</v>
      </c>
      <c r="AD883">
        <v>90</v>
      </c>
      <c r="AE883">
        <v>100</v>
      </c>
      <c r="AF883">
        <v>70</v>
      </c>
      <c r="AG883">
        <v>80</v>
      </c>
      <c r="AH883">
        <v>75</v>
      </c>
      <c r="AI883">
        <v>7</v>
      </c>
      <c r="AJ883">
        <v>1</v>
      </c>
      <c r="AK883"/>
      <c r="AL883" s="35"/>
      <c r="AO883" s="3" t="str">
        <f t="shared" si="48"/>
        <v>Dracovish DB</v>
      </c>
    </row>
    <row r="884" spans="26:41" x14ac:dyDescent="0.25">
      <c r="Z884">
        <v>883</v>
      </c>
      <c r="AA884" t="s">
        <v>934</v>
      </c>
      <c r="AB884" s="3" t="str">
        <f t="shared" si="47"/>
        <v>https://pokemondb.net/pokedex/Arctovish</v>
      </c>
      <c r="AC884">
        <v>90</v>
      </c>
      <c r="AD884">
        <v>90</v>
      </c>
      <c r="AE884">
        <v>100</v>
      </c>
      <c r="AF884">
        <v>80</v>
      </c>
      <c r="AG884">
        <v>90</v>
      </c>
      <c r="AH884">
        <v>55</v>
      </c>
      <c r="AI884">
        <v>7</v>
      </c>
      <c r="AJ884">
        <v>1</v>
      </c>
      <c r="AK884"/>
      <c r="AL884" s="35"/>
      <c r="AO884" s="3" t="str">
        <f t="shared" si="48"/>
        <v>Arctovish DB</v>
      </c>
    </row>
    <row r="885" spans="26:41" x14ac:dyDescent="0.25">
      <c r="Z885">
        <v>884</v>
      </c>
      <c r="AA885" t="s">
        <v>935</v>
      </c>
      <c r="AB885" s="3" t="str">
        <f t="shared" si="47"/>
        <v>https://pokemondb.net/pokedex/Duraludon</v>
      </c>
      <c r="AC885">
        <v>70</v>
      </c>
      <c r="AD885">
        <v>95</v>
      </c>
      <c r="AE885">
        <v>115</v>
      </c>
      <c r="AF885">
        <v>120</v>
      </c>
      <c r="AG885">
        <v>50</v>
      </c>
      <c r="AH885">
        <v>85</v>
      </c>
      <c r="AI885">
        <v>5</v>
      </c>
      <c r="AJ885">
        <v>1</v>
      </c>
      <c r="AK885"/>
      <c r="AL885" s="35"/>
      <c r="AO885" s="3" t="str">
        <f t="shared" si="48"/>
        <v>Duraludon DB</v>
      </c>
    </row>
    <row r="886" spans="26:41" x14ac:dyDescent="0.25">
      <c r="Z886">
        <v>885</v>
      </c>
      <c r="AA886" t="s">
        <v>936</v>
      </c>
      <c r="AB886" s="3" t="str">
        <f t="shared" si="47"/>
        <v>https://pokemondb.net/pokedex/Dreepy</v>
      </c>
      <c r="AC886">
        <v>28</v>
      </c>
      <c r="AD886">
        <v>60</v>
      </c>
      <c r="AE886">
        <v>30</v>
      </c>
      <c r="AF886">
        <v>40</v>
      </c>
      <c r="AG886">
        <v>30</v>
      </c>
      <c r="AH886">
        <v>82</v>
      </c>
      <c r="AI886">
        <v>3</v>
      </c>
      <c r="AJ886">
        <v>1</v>
      </c>
      <c r="AK886"/>
      <c r="AL886" s="35"/>
      <c r="AO886" s="3" t="str">
        <f t="shared" si="48"/>
        <v>Dreepy DB</v>
      </c>
    </row>
    <row r="887" spans="26:41" x14ac:dyDescent="0.25">
      <c r="Z887">
        <v>886</v>
      </c>
      <c r="AA887" t="s">
        <v>937</v>
      </c>
      <c r="AB887" s="3" t="str">
        <f t="shared" si="47"/>
        <v>https://pokemondb.net/pokedex/Drakloak</v>
      </c>
      <c r="AC887">
        <v>68</v>
      </c>
      <c r="AD887">
        <v>80</v>
      </c>
      <c r="AE887">
        <v>50</v>
      </c>
      <c r="AF887">
        <v>60</v>
      </c>
      <c r="AG887">
        <v>50</v>
      </c>
      <c r="AH887">
        <v>102</v>
      </c>
      <c r="AI887">
        <v>4</v>
      </c>
      <c r="AJ887">
        <v>50</v>
      </c>
      <c r="AK887"/>
      <c r="AL887" s="35"/>
      <c r="AO887" s="3" t="str">
        <f t="shared" si="48"/>
        <v>Drakloak DB</v>
      </c>
    </row>
    <row r="888" spans="26:41" x14ac:dyDescent="0.25">
      <c r="Z888">
        <v>887</v>
      </c>
      <c r="AA888" t="s">
        <v>938</v>
      </c>
      <c r="AB888" s="3" t="str">
        <f t="shared" si="47"/>
        <v>https://pokemondb.net/pokedex/Dragapult</v>
      </c>
      <c r="AC888">
        <v>88</v>
      </c>
      <c r="AD888">
        <v>120</v>
      </c>
      <c r="AE888">
        <v>75</v>
      </c>
      <c r="AF888">
        <v>100</v>
      </c>
      <c r="AG888">
        <v>75</v>
      </c>
      <c r="AH888">
        <v>142</v>
      </c>
      <c r="AI888">
        <v>6</v>
      </c>
      <c r="AJ888">
        <v>60</v>
      </c>
      <c r="AK888"/>
      <c r="AL888" s="35"/>
      <c r="AO888" s="3" t="str">
        <f t="shared" si="48"/>
        <v>Dragapult DB</v>
      </c>
    </row>
    <row r="889" spans="26:41" x14ac:dyDescent="0.25">
      <c r="Z889">
        <v>888</v>
      </c>
      <c r="AA889" t="s">
        <v>939</v>
      </c>
      <c r="AB889" s="3" t="str">
        <f t="shared" si="47"/>
        <v>https://pokemondb.net/pokedex/Zacian</v>
      </c>
      <c r="AC889">
        <v>92</v>
      </c>
      <c r="AD889">
        <v>120</v>
      </c>
      <c r="AE889">
        <v>115</v>
      </c>
      <c r="AF889">
        <v>80</v>
      </c>
      <c r="AG889">
        <v>115</v>
      </c>
      <c r="AH889">
        <v>138</v>
      </c>
      <c r="AI889">
        <v>7</v>
      </c>
      <c r="AK889"/>
      <c r="AL889" s="35"/>
      <c r="AO889" s="3" t="str">
        <f t="shared" si="48"/>
        <v>Zacian DB</v>
      </c>
    </row>
    <row r="890" spans="26:41" x14ac:dyDescent="0.25">
      <c r="Z890">
        <v>889</v>
      </c>
      <c r="AA890" t="s">
        <v>940</v>
      </c>
      <c r="AB890" s="3" t="str">
        <f t="shared" si="47"/>
        <v>https://pokemondb.net/pokedex/Zamazenta</v>
      </c>
      <c r="AC890">
        <v>92</v>
      </c>
      <c r="AD890">
        <v>120</v>
      </c>
      <c r="AE890">
        <v>115</v>
      </c>
      <c r="AF890">
        <v>80</v>
      </c>
      <c r="AG890">
        <v>115</v>
      </c>
      <c r="AH890">
        <v>138</v>
      </c>
      <c r="AI890">
        <v>7</v>
      </c>
      <c r="AK890"/>
      <c r="AL890" s="35"/>
      <c r="AO890" s="3" t="str">
        <f t="shared" si="48"/>
        <v>Zamazenta DB</v>
      </c>
    </row>
    <row r="891" spans="26:41" x14ac:dyDescent="0.25">
      <c r="Z891">
        <v>890</v>
      </c>
      <c r="AA891" t="s">
        <v>941</v>
      </c>
      <c r="AB891" s="3" t="str">
        <f t="shared" si="47"/>
        <v>https://pokemondb.net/pokedex/Eternatus</v>
      </c>
      <c r="AC891">
        <v>140</v>
      </c>
      <c r="AD891">
        <v>85</v>
      </c>
      <c r="AE891">
        <v>95</v>
      </c>
      <c r="AF891">
        <v>145</v>
      </c>
      <c r="AG891">
        <v>95</v>
      </c>
      <c r="AH891">
        <v>130</v>
      </c>
      <c r="AI891">
        <v>7</v>
      </c>
      <c r="AK891"/>
      <c r="AL891" s="35"/>
      <c r="AO891" s="3" t="str">
        <f t="shared" si="48"/>
        <v>Eternatus DB</v>
      </c>
    </row>
    <row r="892" spans="26:41" x14ac:dyDescent="0.25">
      <c r="Z892">
        <v>891</v>
      </c>
      <c r="AA892" t="s">
        <v>942</v>
      </c>
      <c r="AB892" s="3" t="str">
        <f t="shared" si="47"/>
        <v>https://pokemondb.net/pokedex/Kubfu</v>
      </c>
      <c r="AC892">
        <v>60</v>
      </c>
      <c r="AD892">
        <v>90</v>
      </c>
      <c r="AE892">
        <v>60</v>
      </c>
      <c r="AF892">
        <v>53</v>
      </c>
      <c r="AG892">
        <v>50</v>
      </c>
      <c r="AH892">
        <v>72</v>
      </c>
      <c r="AI892">
        <v>1</v>
      </c>
      <c r="AK892"/>
      <c r="AL892" s="35"/>
      <c r="AO892" s="3" t="str">
        <f t="shared" si="48"/>
        <v>Kubfu DB</v>
      </c>
    </row>
    <row r="893" spans="26:41" x14ac:dyDescent="0.25">
      <c r="Z893">
        <v>892</v>
      </c>
      <c r="AA893" t="s">
        <v>943</v>
      </c>
      <c r="AB893" s="3" t="str">
        <f t="shared" si="47"/>
        <v>https://pokemondb.net/pokedex/Urshifu</v>
      </c>
      <c r="AC893">
        <v>100</v>
      </c>
      <c r="AD893">
        <v>130</v>
      </c>
      <c r="AE893">
        <v>100</v>
      </c>
      <c r="AF893">
        <v>63</v>
      </c>
      <c r="AG893">
        <v>60</v>
      </c>
      <c r="AH893">
        <v>97</v>
      </c>
      <c r="AI893">
        <v>7</v>
      </c>
      <c r="AK893"/>
      <c r="AL893" s="35"/>
      <c r="AO893" s="3" t="str">
        <f t="shared" si="48"/>
        <v>Urshifu DB</v>
      </c>
    </row>
    <row r="894" spans="26:41" x14ac:dyDescent="0.25">
      <c r="Z894">
        <v>893</v>
      </c>
      <c r="AA894" t="s">
        <v>944</v>
      </c>
      <c r="AB894" s="3" t="str">
        <f t="shared" si="47"/>
        <v>https://pokemondb.net/pokedex/Zarude</v>
      </c>
      <c r="AC894">
        <v>105</v>
      </c>
      <c r="AD894">
        <v>120</v>
      </c>
      <c r="AE894">
        <v>105</v>
      </c>
      <c r="AF894">
        <v>70</v>
      </c>
      <c r="AG894">
        <v>95</v>
      </c>
      <c r="AH894">
        <v>105</v>
      </c>
      <c r="AI894">
        <v>7</v>
      </c>
      <c r="AK894"/>
      <c r="AL894" s="35"/>
      <c r="AO894" s="3" t="str">
        <f t="shared" si="48"/>
        <v>Zarude DB</v>
      </c>
    </row>
    <row r="895" spans="26:41" x14ac:dyDescent="0.25">
      <c r="Z895">
        <v>894</v>
      </c>
      <c r="AA895" t="s">
        <v>945</v>
      </c>
      <c r="AB895" s="3" t="str">
        <f t="shared" si="47"/>
        <v>https://pokemondb.net/pokedex/Regieleki</v>
      </c>
      <c r="AC895">
        <v>80</v>
      </c>
      <c r="AD895">
        <v>100</v>
      </c>
      <c r="AE895">
        <v>50</v>
      </c>
      <c r="AF895">
        <v>100</v>
      </c>
      <c r="AG895">
        <v>50</v>
      </c>
      <c r="AH895">
        <v>200</v>
      </c>
      <c r="AI895">
        <v>7</v>
      </c>
      <c r="AK895"/>
      <c r="AL895" s="35"/>
      <c r="AO895" s="3" t="str">
        <f t="shared" si="48"/>
        <v>Regieleki DB</v>
      </c>
    </row>
    <row r="896" spans="26:41" x14ac:dyDescent="0.25">
      <c r="Z896">
        <v>895</v>
      </c>
      <c r="AA896" t="s">
        <v>946</v>
      </c>
      <c r="AB896" s="3" t="str">
        <f t="shared" si="47"/>
        <v>https://pokemondb.net/pokedex/Regidrago</v>
      </c>
      <c r="AC896">
        <v>200</v>
      </c>
      <c r="AD896">
        <v>100</v>
      </c>
      <c r="AE896">
        <v>50</v>
      </c>
      <c r="AF896">
        <v>100</v>
      </c>
      <c r="AG896">
        <v>50</v>
      </c>
      <c r="AH896">
        <v>80</v>
      </c>
      <c r="AI896">
        <v>7</v>
      </c>
      <c r="AK896"/>
      <c r="AL896" s="35"/>
      <c r="AO896" s="3" t="str">
        <f t="shared" si="48"/>
        <v>Regidrago DB</v>
      </c>
    </row>
    <row r="897" spans="26:41" x14ac:dyDescent="0.25">
      <c r="Z897">
        <v>896</v>
      </c>
      <c r="AA897" t="s">
        <v>947</v>
      </c>
      <c r="AB897" s="3" t="str">
        <f t="shared" si="47"/>
        <v>https://pokemondb.net/pokedex/Glastrier</v>
      </c>
      <c r="AC897">
        <v>100</v>
      </c>
      <c r="AD897">
        <v>145</v>
      </c>
      <c r="AE897">
        <v>130</v>
      </c>
      <c r="AF897">
        <v>65</v>
      </c>
      <c r="AG897">
        <v>110</v>
      </c>
      <c r="AH897">
        <v>30</v>
      </c>
      <c r="AI897">
        <v>7</v>
      </c>
      <c r="AK897"/>
      <c r="AL897" s="35"/>
      <c r="AO897" s="3" t="str">
        <f t="shared" si="48"/>
        <v>Glastrier DB</v>
      </c>
    </row>
    <row r="898" spans="26:41" x14ac:dyDescent="0.25">
      <c r="Z898">
        <v>897</v>
      </c>
      <c r="AA898" t="s">
        <v>948</v>
      </c>
      <c r="AB898" s="3" t="str">
        <f t="shared" ref="AB898:AB961" si="49">CONCATENATE($P$4,AA898)</f>
        <v>https://pokemondb.net/pokedex/Spectrier</v>
      </c>
      <c r="AC898">
        <v>100</v>
      </c>
      <c r="AD898">
        <v>65</v>
      </c>
      <c r="AE898">
        <v>60</v>
      </c>
      <c r="AF898">
        <v>145</v>
      </c>
      <c r="AG898">
        <v>80</v>
      </c>
      <c r="AH898">
        <v>130</v>
      </c>
      <c r="AI898">
        <v>7</v>
      </c>
      <c r="AK898"/>
      <c r="AL898" s="35"/>
      <c r="AO898" s="3" t="str">
        <f t="shared" si="48"/>
        <v>Spectrier DB</v>
      </c>
    </row>
    <row r="899" spans="26:41" x14ac:dyDescent="0.25">
      <c r="Z899">
        <v>898</v>
      </c>
      <c r="AA899" t="s">
        <v>949</v>
      </c>
      <c r="AB899" s="3" t="str">
        <f t="shared" si="49"/>
        <v>https://pokemondb.net/pokedex/Calyrex</v>
      </c>
      <c r="AC899">
        <v>100</v>
      </c>
      <c r="AD899">
        <v>80</v>
      </c>
      <c r="AE899">
        <v>80</v>
      </c>
      <c r="AF899">
        <v>80</v>
      </c>
      <c r="AG899">
        <v>80</v>
      </c>
      <c r="AH899">
        <v>80</v>
      </c>
      <c r="AI899">
        <v>7</v>
      </c>
      <c r="AK899"/>
      <c r="AL899" s="35"/>
      <c r="AO899" s="3" t="str">
        <f t="shared" ref="AO899:AO962" si="50">HYPERLINK(AB899,AA899&amp;" DB")</f>
        <v>Calyrex DB</v>
      </c>
    </row>
    <row r="900" spans="26:41" x14ac:dyDescent="0.25">
      <c r="Z900">
        <v>899</v>
      </c>
      <c r="AA900" t="s">
        <v>950</v>
      </c>
      <c r="AB900" s="3" t="str">
        <f t="shared" si="49"/>
        <v>https://pokemondb.net/pokedex/Wyrdeer</v>
      </c>
      <c r="AC900">
        <v>103</v>
      </c>
      <c r="AD900">
        <v>105</v>
      </c>
      <c r="AE900">
        <v>72</v>
      </c>
      <c r="AF900">
        <v>105</v>
      </c>
      <c r="AG900">
        <v>75</v>
      </c>
      <c r="AH900">
        <v>65</v>
      </c>
      <c r="AI900">
        <v>4</v>
      </c>
      <c r="AK900"/>
      <c r="AL900" s="35"/>
      <c r="AO900" s="3" t="str">
        <f t="shared" si="50"/>
        <v>Wyrdeer DB</v>
      </c>
    </row>
    <row r="901" spans="26:41" x14ac:dyDescent="0.25">
      <c r="Z901">
        <v>900</v>
      </c>
      <c r="AA901" t="s">
        <v>951</v>
      </c>
      <c r="AB901" s="3" t="str">
        <f t="shared" si="49"/>
        <v>https://pokemondb.net/pokedex/Kleavor</v>
      </c>
      <c r="AC901">
        <v>70</v>
      </c>
      <c r="AD901">
        <v>135</v>
      </c>
      <c r="AE901">
        <v>95</v>
      </c>
      <c r="AF901">
        <v>45</v>
      </c>
      <c r="AG901">
        <v>70</v>
      </c>
      <c r="AH901">
        <v>85</v>
      </c>
      <c r="AI901">
        <v>4</v>
      </c>
      <c r="AK901"/>
      <c r="AL901" s="35"/>
      <c r="AO901" s="3" t="str">
        <f t="shared" si="50"/>
        <v>Kleavor DB</v>
      </c>
    </row>
    <row r="902" spans="26:41" x14ac:dyDescent="0.25">
      <c r="Z902">
        <v>901</v>
      </c>
      <c r="AA902" t="s">
        <v>952</v>
      </c>
      <c r="AB902" s="3" t="str">
        <f t="shared" si="49"/>
        <v>https://pokemondb.net/pokedex/Ursaluna</v>
      </c>
      <c r="AC902">
        <v>130</v>
      </c>
      <c r="AD902">
        <v>140</v>
      </c>
      <c r="AE902">
        <v>105</v>
      </c>
      <c r="AF902">
        <v>45</v>
      </c>
      <c r="AG902">
        <v>80</v>
      </c>
      <c r="AH902">
        <v>50</v>
      </c>
      <c r="AI902">
        <v>6</v>
      </c>
      <c r="AK902"/>
      <c r="AL902" s="35"/>
      <c r="AO902" s="3" t="str">
        <f t="shared" si="50"/>
        <v>Ursaluna DB</v>
      </c>
    </row>
    <row r="903" spans="26:41" x14ac:dyDescent="0.25">
      <c r="Z903">
        <v>902</v>
      </c>
      <c r="AA903" t="s">
        <v>953</v>
      </c>
      <c r="AB903" s="3" t="str">
        <f t="shared" si="49"/>
        <v>https://pokemondb.net/pokedex/Basculegion</v>
      </c>
      <c r="AC903">
        <v>120</v>
      </c>
      <c r="AD903">
        <v>112</v>
      </c>
      <c r="AE903">
        <v>65</v>
      </c>
      <c r="AF903">
        <v>80</v>
      </c>
      <c r="AG903">
        <v>75</v>
      </c>
      <c r="AH903">
        <v>78</v>
      </c>
      <c r="AI903">
        <v>6</v>
      </c>
      <c r="AK903"/>
      <c r="AL903" s="35"/>
      <c r="AO903" s="3" t="str">
        <f t="shared" si="50"/>
        <v>Basculegion DB</v>
      </c>
    </row>
    <row r="904" spans="26:41" x14ac:dyDescent="0.25">
      <c r="Z904">
        <v>903</v>
      </c>
      <c r="AA904" t="s">
        <v>954</v>
      </c>
      <c r="AB904" s="3" t="str">
        <f t="shared" si="49"/>
        <v>https://pokemondb.net/pokedex/Sneasler</v>
      </c>
      <c r="AC904">
        <v>80</v>
      </c>
      <c r="AD904">
        <v>130</v>
      </c>
      <c r="AE904">
        <v>60</v>
      </c>
      <c r="AF904">
        <v>40</v>
      </c>
      <c r="AG904">
        <v>80</v>
      </c>
      <c r="AH904">
        <v>120</v>
      </c>
      <c r="AI904">
        <v>5</v>
      </c>
      <c r="AK904"/>
      <c r="AL904" s="35"/>
      <c r="AO904" s="3" t="str">
        <f t="shared" si="50"/>
        <v>Sneasler DB</v>
      </c>
    </row>
    <row r="905" spans="26:41" x14ac:dyDescent="0.25">
      <c r="Z905">
        <v>904</v>
      </c>
      <c r="AA905" t="s">
        <v>955</v>
      </c>
      <c r="AB905" s="3" t="str">
        <f t="shared" si="49"/>
        <v>https://pokemondb.net/pokedex/Overqwil</v>
      </c>
      <c r="AC905">
        <v>85</v>
      </c>
      <c r="AD905">
        <v>115</v>
      </c>
      <c r="AE905">
        <v>95</v>
      </c>
      <c r="AF905">
        <v>65</v>
      </c>
      <c r="AG905">
        <v>65</v>
      </c>
      <c r="AH905">
        <v>85</v>
      </c>
      <c r="AI905">
        <v>5</v>
      </c>
      <c r="AK905"/>
      <c r="AL905" s="35"/>
      <c r="AO905" s="3" t="str">
        <f t="shared" si="50"/>
        <v>Overqwil DB</v>
      </c>
    </row>
    <row r="906" spans="26:41" x14ac:dyDescent="0.25">
      <c r="Z906">
        <v>905</v>
      </c>
      <c r="AA906" t="s">
        <v>956</v>
      </c>
      <c r="AB906" s="3" t="str">
        <f t="shared" si="49"/>
        <v>https://pokemondb.net/pokedex/Enamorus</v>
      </c>
      <c r="AC906">
        <v>74</v>
      </c>
      <c r="AD906">
        <v>115</v>
      </c>
      <c r="AE906">
        <v>70</v>
      </c>
      <c r="AF906">
        <v>135</v>
      </c>
      <c r="AG906">
        <v>80</v>
      </c>
      <c r="AH906">
        <v>106</v>
      </c>
      <c r="AI906">
        <v>7</v>
      </c>
      <c r="AK906"/>
      <c r="AL906" s="35"/>
      <c r="AO906" s="3" t="str">
        <f t="shared" si="50"/>
        <v>Enamorus DB</v>
      </c>
    </row>
    <row r="907" spans="26:41" x14ac:dyDescent="0.25">
      <c r="Z907">
        <v>906</v>
      </c>
      <c r="AA907" t="s">
        <v>957</v>
      </c>
      <c r="AB907" s="3" t="str">
        <f t="shared" si="49"/>
        <v>https://pokemondb.net/pokedex/Sprigatito</v>
      </c>
      <c r="AC907">
        <v>40</v>
      </c>
      <c r="AD907">
        <v>61</v>
      </c>
      <c r="AE907">
        <v>54</v>
      </c>
      <c r="AF907">
        <v>45</v>
      </c>
      <c r="AG907">
        <v>45</v>
      </c>
      <c r="AH907">
        <v>65</v>
      </c>
      <c r="AI907">
        <v>2</v>
      </c>
      <c r="AJ907">
        <v>1</v>
      </c>
      <c r="AK907"/>
      <c r="AL907" s="35"/>
      <c r="AO907" s="3" t="str">
        <f t="shared" si="50"/>
        <v>Sprigatito DB</v>
      </c>
    </row>
    <row r="908" spans="26:41" x14ac:dyDescent="0.25">
      <c r="Z908">
        <v>907</v>
      </c>
      <c r="AA908" t="s">
        <v>958</v>
      </c>
      <c r="AB908" s="3" t="str">
        <f t="shared" si="49"/>
        <v>https://pokemondb.net/pokedex/Floragato</v>
      </c>
      <c r="AC908">
        <v>61</v>
      </c>
      <c r="AD908">
        <v>80</v>
      </c>
      <c r="AE908">
        <v>63</v>
      </c>
      <c r="AF908">
        <v>60</v>
      </c>
      <c r="AG908">
        <v>63</v>
      </c>
      <c r="AH908">
        <v>83</v>
      </c>
      <c r="AI908">
        <v>3</v>
      </c>
      <c r="AJ908">
        <v>16</v>
      </c>
      <c r="AK908"/>
      <c r="AL908" s="35"/>
      <c r="AO908" s="3" t="str">
        <f t="shared" si="50"/>
        <v>Floragato DB</v>
      </c>
    </row>
    <row r="909" spans="26:41" x14ac:dyDescent="0.25">
      <c r="Z909">
        <v>908</v>
      </c>
      <c r="AA909" t="s">
        <v>959</v>
      </c>
      <c r="AB909" s="3" t="str">
        <f t="shared" si="49"/>
        <v>https://pokemondb.net/pokedex/Meowscarada</v>
      </c>
      <c r="AC909">
        <v>76</v>
      </c>
      <c r="AD909">
        <v>110</v>
      </c>
      <c r="AE909">
        <v>70</v>
      </c>
      <c r="AF909">
        <v>81</v>
      </c>
      <c r="AG909">
        <v>70</v>
      </c>
      <c r="AH909">
        <v>123</v>
      </c>
      <c r="AI909">
        <v>5</v>
      </c>
      <c r="AJ909">
        <v>36</v>
      </c>
      <c r="AK909"/>
      <c r="AL909" s="35"/>
      <c r="AO909" s="3" t="str">
        <f t="shared" si="50"/>
        <v>Meowscarada DB</v>
      </c>
    </row>
    <row r="910" spans="26:41" x14ac:dyDescent="0.25">
      <c r="Z910">
        <v>909</v>
      </c>
      <c r="AA910" t="s">
        <v>960</v>
      </c>
      <c r="AB910" s="3" t="str">
        <f t="shared" si="49"/>
        <v>https://pokemondb.net/pokedex/Fuecoco</v>
      </c>
      <c r="AC910">
        <v>67</v>
      </c>
      <c r="AD910">
        <v>45</v>
      </c>
      <c r="AE910">
        <v>59</v>
      </c>
      <c r="AF910">
        <v>63</v>
      </c>
      <c r="AG910">
        <v>40</v>
      </c>
      <c r="AH910">
        <v>36</v>
      </c>
      <c r="AI910">
        <v>2</v>
      </c>
      <c r="AJ910">
        <v>1</v>
      </c>
      <c r="AK910"/>
      <c r="AL910" s="35"/>
      <c r="AO910" s="3" t="str">
        <f t="shared" si="50"/>
        <v>Fuecoco DB</v>
      </c>
    </row>
    <row r="911" spans="26:41" x14ac:dyDescent="0.25">
      <c r="Z911">
        <v>910</v>
      </c>
      <c r="AA911" t="s">
        <v>961</v>
      </c>
      <c r="AB911" s="3" t="str">
        <f t="shared" si="49"/>
        <v>https://pokemondb.net/pokedex/Crocalor</v>
      </c>
      <c r="AC911">
        <v>81</v>
      </c>
      <c r="AD911">
        <v>55</v>
      </c>
      <c r="AE911">
        <v>78</v>
      </c>
      <c r="AF911">
        <v>90</v>
      </c>
      <c r="AG911">
        <v>58</v>
      </c>
      <c r="AH911">
        <v>49</v>
      </c>
      <c r="AI911">
        <v>3</v>
      </c>
      <c r="AJ911">
        <v>16</v>
      </c>
      <c r="AK911"/>
      <c r="AL911" s="35"/>
      <c r="AO911" s="3" t="str">
        <f t="shared" si="50"/>
        <v>Crocalor DB</v>
      </c>
    </row>
    <row r="912" spans="26:41" x14ac:dyDescent="0.25">
      <c r="Z912">
        <v>911</v>
      </c>
      <c r="AA912" t="s">
        <v>962</v>
      </c>
      <c r="AB912" s="3" t="str">
        <f t="shared" si="49"/>
        <v>https://pokemondb.net/pokedex/Skeledirge</v>
      </c>
      <c r="AC912">
        <v>104</v>
      </c>
      <c r="AD912">
        <v>75</v>
      </c>
      <c r="AE912">
        <v>100</v>
      </c>
      <c r="AF912">
        <v>110</v>
      </c>
      <c r="AG912">
        <v>75</v>
      </c>
      <c r="AH912">
        <v>66</v>
      </c>
      <c r="AI912">
        <v>5</v>
      </c>
      <c r="AJ912">
        <v>36</v>
      </c>
      <c r="AK912"/>
      <c r="AL912" s="35"/>
      <c r="AO912" s="3" t="str">
        <f t="shared" si="50"/>
        <v>Skeledirge DB</v>
      </c>
    </row>
    <row r="913" spans="26:41" x14ac:dyDescent="0.25">
      <c r="Z913">
        <v>912</v>
      </c>
      <c r="AA913" t="s">
        <v>963</v>
      </c>
      <c r="AB913" s="3" t="str">
        <f t="shared" si="49"/>
        <v>https://pokemondb.net/pokedex/Quaxly</v>
      </c>
      <c r="AC913">
        <v>55</v>
      </c>
      <c r="AD913">
        <v>65</v>
      </c>
      <c r="AE913">
        <v>45</v>
      </c>
      <c r="AF913">
        <v>50</v>
      </c>
      <c r="AG913">
        <v>45</v>
      </c>
      <c r="AH913">
        <v>50</v>
      </c>
      <c r="AI913">
        <v>2</v>
      </c>
      <c r="AJ913">
        <v>1</v>
      </c>
      <c r="AK913"/>
      <c r="AL913" s="35"/>
      <c r="AO913" s="3" t="str">
        <f t="shared" si="50"/>
        <v>Quaxly DB</v>
      </c>
    </row>
    <row r="914" spans="26:41" x14ac:dyDescent="0.25">
      <c r="Z914">
        <v>913</v>
      </c>
      <c r="AA914" t="s">
        <v>964</v>
      </c>
      <c r="AB914" s="3" t="str">
        <f t="shared" si="49"/>
        <v>https://pokemondb.net/pokedex/Quaxwell</v>
      </c>
      <c r="AC914">
        <v>70</v>
      </c>
      <c r="AD914">
        <v>85</v>
      </c>
      <c r="AE914">
        <v>65</v>
      </c>
      <c r="AF914">
        <v>65</v>
      </c>
      <c r="AG914">
        <v>60</v>
      </c>
      <c r="AH914">
        <v>65</v>
      </c>
      <c r="AI914">
        <v>3</v>
      </c>
      <c r="AJ914">
        <v>16</v>
      </c>
      <c r="AK914"/>
      <c r="AL914" s="35"/>
      <c r="AO914" s="3" t="str">
        <f t="shared" si="50"/>
        <v>Quaxwell DB</v>
      </c>
    </row>
    <row r="915" spans="26:41" x14ac:dyDescent="0.25">
      <c r="Z915">
        <v>914</v>
      </c>
      <c r="AA915" t="s">
        <v>965</v>
      </c>
      <c r="AB915" s="3" t="str">
        <f t="shared" si="49"/>
        <v>https://pokemondb.net/pokedex/Quaquaval</v>
      </c>
      <c r="AC915">
        <v>85</v>
      </c>
      <c r="AD915">
        <v>120</v>
      </c>
      <c r="AE915">
        <v>80</v>
      </c>
      <c r="AF915">
        <v>85</v>
      </c>
      <c r="AG915">
        <v>75</v>
      </c>
      <c r="AH915">
        <v>85</v>
      </c>
      <c r="AI915">
        <v>5</v>
      </c>
      <c r="AJ915">
        <v>36</v>
      </c>
      <c r="AK915"/>
      <c r="AL915" s="35"/>
      <c r="AO915" s="3" t="str">
        <f t="shared" si="50"/>
        <v>Quaquaval DB</v>
      </c>
    </row>
    <row r="916" spans="26:41" x14ac:dyDescent="0.25">
      <c r="Z916">
        <v>915</v>
      </c>
      <c r="AA916" t="s">
        <v>966</v>
      </c>
      <c r="AB916" s="3" t="str">
        <f t="shared" si="49"/>
        <v>https://pokemondb.net/pokedex/Lechonk</v>
      </c>
      <c r="AC916">
        <v>54</v>
      </c>
      <c r="AD916">
        <v>45</v>
      </c>
      <c r="AE916">
        <v>40</v>
      </c>
      <c r="AF916">
        <v>35</v>
      </c>
      <c r="AG916">
        <v>45</v>
      </c>
      <c r="AH916">
        <v>35</v>
      </c>
      <c r="AI916">
        <v>2</v>
      </c>
      <c r="AJ916">
        <v>1</v>
      </c>
      <c r="AK916"/>
      <c r="AL916" s="35"/>
      <c r="AO916" s="3" t="str">
        <f t="shared" si="50"/>
        <v>Lechonk DB</v>
      </c>
    </row>
    <row r="917" spans="26:41" x14ac:dyDescent="0.25">
      <c r="Z917">
        <v>916</v>
      </c>
      <c r="AA917" t="s">
        <v>967</v>
      </c>
      <c r="AB917" s="3" t="str">
        <f t="shared" si="49"/>
        <v>https://pokemondb.net/pokedex/Oinkologne</v>
      </c>
      <c r="AC917">
        <v>110</v>
      </c>
      <c r="AD917">
        <v>100</v>
      </c>
      <c r="AE917">
        <v>75</v>
      </c>
      <c r="AF917">
        <v>59</v>
      </c>
      <c r="AG917">
        <v>80</v>
      </c>
      <c r="AH917">
        <v>65</v>
      </c>
      <c r="AI917">
        <v>3</v>
      </c>
      <c r="AJ917">
        <v>18</v>
      </c>
      <c r="AK917"/>
      <c r="AL917" s="35"/>
      <c r="AO917" s="3" t="str">
        <f t="shared" si="50"/>
        <v>Oinkologne DB</v>
      </c>
    </row>
    <row r="918" spans="26:41" x14ac:dyDescent="0.25">
      <c r="Z918">
        <v>917</v>
      </c>
      <c r="AA918" t="s">
        <v>968</v>
      </c>
      <c r="AB918" s="3" t="str">
        <f t="shared" si="49"/>
        <v>https://pokemondb.net/pokedex/Tarountula</v>
      </c>
      <c r="AC918">
        <v>35</v>
      </c>
      <c r="AD918">
        <v>41</v>
      </c>
      <c r="AE918">
        <v>45</v>
      </c>
      <c r="AF918">
        <v>29</v>
      </c>
      <c r="AG918">
        <v>40</v>
      </c>
      <c r="AH918">
        <v>20</v>
      </c>
      <c r="AI918">
        <v>2</v>
      </c>
      <c r="AJ918">
        <v>1</v>
      </c>
      <c r="AK918"/>
      <c r="AL918" s="35"/>
      <c r="AO918" s="3" t="str">
        <f t="shared" si="50"/>
        <v>Tarountula DB</v>
      </c>
    </row>
    <row r="919" spans="26:41" x14ac:dyDescent="0.25">
      <c r="Z919">
        <v>918</v>
      </c>
      <c r="AA919" t="s">
        <v>969</v>
      </c>
      <c r="AB919" s="3" t="str">
        <f t="shared" si="49"/>
        <v>https://pokemondb.net/pokedex/Spidops</v>
      </c>
      <c r="AC919">
        <v>60</v>
      </c>
      <c r="AD919">
        <v>79</v>
      </c>
      <c r="AE919">
        <v>92</v>
      </c>
      <c r="AF919">
        <v>52</v>
      </c>
      <c r="AG919">
        <v>86</v>
      </c>
      <c r="AH919">
        <v>35</v>
      </c>
      <c r="AI919">
        <v>3</v>
      </c>
      <c r="AJ919">
        <v>15</v>
      </c>
      <c r="AK919"/>
      <c r="AL919" s="35"/>
      <c r="AO919" s="3" t="str">
        <f t="shared" si="50"/>
        <v>Spidops DB</v>
      </c>
    </row>
    <row r="920" spans="26:41" x14ac:dyDescent="0.25">
      <c r="Z920">
        <v>919</v>
      </c>
      <c r="AA920" t="s">
        <v>970</v>
      </c>
      <c r="AB920" s="3" t="str">
        <f t="shared" si="49"/>
        <v>https://pokemondb.net/pokedex/Nymble</v>
      </c>
      <c r="AC920">
        <v>33</v>
      </c>
      <c r="AD920">
        <v>46</v>
      </c>
      <c r="AE920">
        <v>40</v>
      </c>
      <c r="AF920">
        <v>21</v>
      </c>
      <c r="AG920">
        <v>25</v>
      </c>
      <c r="AH920">
        <v>45</v>
      </c>
      <c r="AI920">
        <v>4</v>
      </c>
      <c r="AJ920">
        <v>1</v>
      </c>
      <c r="AK920"/>
      <c r="AL920" s="35"/>
      <c r="AO920" s="3" t="str">
        <f t="shared" si="50"/>
        <v>Nymble DB</v>
      </c>
    </row>
    <row r="921" spans="26:41" x14ac:dyDescent="0.25">
      <c r="Z921">
        <v>920</v>
      </c>
      <c r="AA921" t="s">
        <v>971</v>
      </c>
      <c r="AB921" s="3" t="str">
        <f t="shared" si="49"/>
        <v>https://pokemondb.net/pokedex/Lokix</v>
      </c>
      <c r="AC921">
        <v>71</v>
      </c>
      <c r="AD921">
        <v>102</v>
      </c>
      <c r="AE921">
        <v>78</v>
      </c>
      <c r="AF921">
        <v>52</v>
      </c>
      <c r="AG921">
        <v>55</v>
      </c>
      <c r="AH921">
        <v>92</v>
      </c>
      <c r="AI921">
        <v>4</v>
      </c>
      <c r="AJ921">
        <v>24</v>
      </c>
      <c r="AK921"/>
      <c r="AL921" s="35"/>
      <c r="AO921" s="3" t="str">
        <f t="shared" si="50"/>
        <v>Lokix DB</v>
      </c>
    </row>
    <row r="922" spans="26:41" x14ac:dyDescent="0.25">
      <c r="Z922">
        <v>921</v>
      </c>
      <c r="AA922" t="s">
        <v>972</v>
      </c>
      <c r="AB922" s="3" t="str">
        <f t="shared" si="49"/>
        <v>https://pokemondb.net/pokedex/Pawmi</v>
      </c>
      <c r="AC922">
        <v>45</v>
      </c>
      <c r="AD922">
        <v>50</v>
      </c>
      <c r="AE922">
        <v>20</v>
      </c>
      <c r="AF922">
        <v>40</v>
      </c>
      <c r="AG922">
        <v>25</v>
      </c>
      <c r="AH922">
        <v>60</v>
      </c>
      <c r="AI922">
        <v>2</v>
      </c>
      <c r="AJ922">
        <v>1</v>
      </c>
      <c r="AK922"/>
      <c r="AL922" s="35"/>
      <c r="AO922" s="3" t="str">
        <f t="shared" si="50"/>
        <v>Pawmi DB</v>
      </c>
    </row>
    <row r="923" spans="26:41" x14ac:dyDescent="0.25">
      <c r="Z923">
        <v>922</v>
      </c>
      <c r="AA923" t="s">
        <v>973</v>
      </c>
      <c r="AB923" s="3" t="str">
        <f t="shared" si="49"/>
        <v>https://pokemondb.net/pokedex/Pawmo</v>
      </c>
      <c r="AC923">
        <v>60</v>
      </c>
      <c r="AD923">
        <v>75</v>
      </c>
      <c r="AE923">
        <v>40</v>
      </c>
      <c r="AF923">
        <v>50</v>
      </c>
      <c r="AG923">
        <v>40</v>
      </c>
      <c r="AH923">
        <v>85</v>
      </c>
      <c r="AI923">
        <v>3</v>
      </c>
      <c r="AJ923">
        <v>18</v>
      </c>
      <c r="AK923"/>
      <c r="AL923" s="35"/>
      <c r="AO923" s="3" t="str">
        <f t="shared" si="50"/>
        <v>Pawmo DB</v>
      </c>
    </row>
    <row r="924" spans="26:41" x14ac:dyDescent="0.25">
      <c r="Z924">
        <v>923</v>
      </c>
      <c r="AA924" t="s">
        <v>974</v>
      </c>
      <c r="AB924" s="3" t="str">
        <f t="shared" si="49"/>
        <v>https://pokemondb.net/pokedex/Pawmot</v>
      </c>
      <c r="AC924">
        <v>70</v>
      </c>
      <c r="AD924">
        <v>115</v>
      </c>
      <c r="AE924">
        <v>70</v>
      </c>
      <c r="AF924">
        <v>70</v>
      </c>
      <c r="AG924">
        <v>60</v>
      </c>
      <c r="AH924">
        <v>105</v>
      </c>
      <c r="AI924">
        <v>4</v>
      </c>
      <c r="AK924"/>
      <c r="AL924" s="35"/>
      <c r="AO924" s="3" t="str">
        <f t="shared" si="50"/>
        <v>Pawmot DB</v>
      </c>
    </row>
    <row r="925" spans="26:41" x14ac:dyDescent="0.25">
      <c r="Z925">
        <v>924</v>
      </c>
      <c r="AA925" t="s">
        <v>975</v>
      </c>
      <c r="AB925" s="3" t="str">
        <f t="shared" si="49"/>
        <v>https://pokemondb.net/pokedex/Tandemaus</v>
      </c>
      <c r="AC925">
        <v>50</v>
      </c>
      <c r="AD925">
        <v>50</v>
      </c>
      <c r="AE925">
        <v>45</v>
      </c>
      <c r="AF925">
        <v>40</v>
      </c>
      <c r="AG925">
        <v>45</v>
      </c>
      <c r="AH925">
        <v>75</v>
      </c>
      <c r="AI925">
        <v>3</v>
      </c>
      <c r="AJ925">
        <v>1</v>
      </c>
      <c r="AK925"/>
      <c r="AL925" s="35"/>
      <c r="AO925" s="3" t="str">
        <f t="shared" si="50"/>
        <v>Tandemaus DB</v>
      </c>
    </row>
    <row r="926" spans="26:41" x14ac:dyDescent="0.25">
      <c r="Z926">
        <v>925</v>
      </c>
      <c r="AA926" t="s">
        <v>976</v>
      </c>
      <c r="AB926" s="3" t="str">
        <f t="shared" si="49"/>
        <v>https://pokemondb.net/pokedex/Maushold</v>
      </c>
      <c r="AC926">
        <v>74</v>
      </c>
      <c r="AD926">
        <v>75</v>
      </c>
      <c r="AE926">
        <v>70</v>
      </c>
      <c r="AF926">
        <v>65</v>
      </c>
      <c r="AG926">
        <v>75</v>
      </c>
      <c r="AH926">
        <v>111</v>
      </c>
      <c r="AI926">
        <v>3</v>
      </c>
      <c r="AJ926">
        <v>25</v>
      </c>
      <c r="AK926"/>
      <c r="AL926" s="35"/>
      <c r="AO926" s="3" t="str">
        <f t="shared" si="50"/>
        <v>Maushold DB</v>
      </c>
    </row>
    <row r="927" spans="26:41" x14ac:dyDescent="0.25">
      <c r="Z927">
        <v>926</v>
      </c>
      <c r="AA927" t="s">
        <v>977</v>
      </c>
      <c r="AB927" s="3" t="str">
        <f t="shared" si="49"/>
        <v>https://pokemondb.net/pokedex/Fidough</v>
      </c>
      <c r="AC927">
        <v>37</v>
      </c>
      <c r="AD927">
        <v>55</v>
      </c>
      <c r="AE927">
        <v>70</v>
      </c>
      <c r="AF927">
        <v>30</v>
      </c>
      <c r="AG927">
        <v>55</v>
      </c>
      <c r="AH927">
        <v>65</v>
      </c>
      <c r="AI927">
        <v>2</v>
      </c>
      <c r="AJ927">
        <v>1</v>
      </c>
      <c r="AK927"/>
      <c r="AL927" s="35"/>
      <c r="AO927" s="3" t="str">
        <f t="shared" si="50"/>
        <v>Fidough DB</v>
      </c>
    </row>
    <row r="928" spans="26:41" x14ac:dyDescent="0.25">
      <c r="Z928">
        <v>927</v>
      </c>
      <c r="AA928" t="s">
        <v>978</v>
      </c>
      <c r="AB928" s="3" t="str">
        <f t="shared" si="49"/>
        <v>https://pokemondb.net/pokedex/Dachsbun</v>
      </c>
      <c r="AC928">
        <v>57</v>
      </c>
      <c r="AD928">
        <v>80</v>
      </c>
      <c r="AE928">
        <v>115</v>
      </c>
      <c r="AF928">
        <v>50</v>
      </c>
      <c r="AG928">
        <v>80</v>
      </c>
      <c r="AH928">
        <v>95</v>
      </c>
      <c r="AI928">
        <v>3</v>
      </c>
      <c r="AJ928">
        <v>26</v>
      </c>
      <c r="AK928"/>
      <c r="AL928" s="35"/>
      <c r="AO928" s="3" t="str">
        <f t="shared" si="50"/>
        <v>Dachsbun DB</v>
      </c>
    </row>
    <row r="929" spans="26:41" x14ac:dyDescent="0.25">
      <c r="Z929">
        <v>928</v>
      </c>
      <c r="AA929" t="s">
        <v>979</v>
      </c>
      <c r="AB929" s="3" t="str">
        <f t="shared" si="49"/>
        <v>https://pokemondb.net/pokedex/Smoliv</v>
      </c>
      <c r="AC929">
        <v>41</v>
      </c>
      <c r="AD929">
        <v>35</v>
      </c>
      <c r="AE929">
        <v>45</v>
      </c>
      <c r="AF929">
        <v>58</v>
      </c>
      <c r="AG929">
        <v>51</v>
      </c>
      <c r="AH929">
        <v>30</v>
      </c>
      <c r="AI929">
        <v>2</v>
      </c>
      <c r="AJ929">
        <v>1</v>
      </c>
      <c r="AK929"/>
      <c r="AL929" s="35"/>
      <c r="AO929" s="3" t="str">
        <f t="shared" si="50"/>
        <v>Smoliv DB</v>
      </c>
    </row>
    <row r="930" spans="26:41" x14ac:dyDescent="0.25">
      <c r="Z930">
        <v>929</v>
      </c>
      <c r="AA930" t="s">
        <v>980</v>
      </c>
      <c r="AB930" s="3" t="str">
        <f t="shared" si="49"/>
        <v>https://pokemondb.net/pokedex/Dolliv</v>
      </c>
      <c r="AC930">
        <v>52</v>
      </c>
      <c r="AD930">
        <v>53</v>
      </c>
      <c r="AE930">
        <v>60</v>
      </c>
      <c r="AF930">
        <v>78</v>
      </c>
      <c r="AG930">
        <v>78</v>
      </c>
      <c r="AH930">
        <v>33</v>
      </c>
      <c r="AI930">
        <v>3</v>
      </c>
      <c r="AJ930">
        <v>25</v>
      </c>
      <c r="AK930"/>
      <c r="AL930" s="35"/>
      <c r="AO930" s="3" t="str">
        <f t="shared" si="50"/>
        <v>Dolliv DB</v>
      </c>
    </row>
    <row r="931" spans="26:41" x14ac:dyDescent="0.25">
      <c r="Z931">
        <v>930</v>
      </c>
      <c r="AA931" t="s">
        <v>981</v>
      </c>
      <c r="AB931" s="3" t="str">
        <f t="shared" si="49"/>
        <v>https://pokemondb.net/pokedex/Arboliva</v>
      </c>
      <c r="AC931">
        <v>78</v>
      </c>
      <c r="AD931">
        <v>69</v>
      </c>
      <c r="AE931">
        <v>90</v>
      </c>
      <c r="AF931">
        <v>125</v>
      </c>
      <c r="AG931">
        <v>109</v>
      </c>
      <c r="AH931">
        <v>39</v>
      </c>
      <c r="AI931">
        <v>4</v>
      </c>
      <c r="AJ931">
        <v>35</v>
      </c>
      <c r="AK931"/>
      <c r="AL931" s="35"/>
      <c r="AO931" s="3" t="str">
        <f t="shared" si="50"/>
        <v>Arboliva DB</v>
      </c>
    </row>
    <row r="932" spans="26:41" x14ac:dyDescent="0.25">
      <c r="Z932">
        <v>931</v>
      </c>
      <c r="AA932" t="s">
        <v>982</v>
      </c>
      <c r="AB932" s="3" t="str">
        <f t="shared" si="49"/>
        <v>https://pokemondb.net/pokedex/Squawkabilly</v>
      </c>
      <c r="AC932">
        <v>82</v>
      </c>
      <c r="AD932">
        <v>96</v>
      </c>
      <c r="AE932">
        <v>51</v>
      </c>
      <c r="AF932">
        <v>45</v>
      </c>
      <c r="AG932">
        <v>51</v>
      </c>
      <c r="AH932">
        <v>92</v>
      </c>
      <c r="AI932">
        <v>4</v>
      </c>
      <c r="AJ932">
        <v>1</v>
      </c>
      <c r="AK932"/>
      <c r="AL932" s="35"/>
      <c r="AO932" s="3" t="str">
        <f t="shared" si="50"/>
        <v>Squawkabilly DB</v>
      </c>
    </row>
    <row r="933" spans="26:41" x14ac:dyDescent="0.25">
      <c r="Z933">
        <v>932</v>
      </c>
      <c r="AA933" t="s">
        <v>983</v>
      </c>
      <c r="AB933" s="3" t="str">
        <f t="shared" si="49"/>
        <v>https://pokemondb.net/pokedex/Nacli</v>
      </c>
      <c r="AC933">
        <v>55</v>
      </c>
      <c r="AD933">
        <v>55</v>
      </c>
      <c r="AE933">
        <v>75</v>
      </c>
      <c r="AF933">
        <v>35</v>
      </c>
      <c r="AG933">
        <v>35</v>
      </c>
      <c r="AH933">
        <v>25</v>
      </c>
      <c r="AI933">
        <v>3</v>
      </c>
      <c r="AJ933">
        <v>1</v>
      </c>
      <c r="AK933"/>
      <c r="AL933" s="35"/>
      <c r="AO933" s="3" t="str">
        <f t="shared" si="50"/>
        <v>Nacli DB</v>
      </c>
    </row>
    <row r="934" spans="26:41" x14ac:dyDescent="0.25">
      <c r="Z934">
        <v>933</v>
      </c>
      <c r="AA934" t="s">
        <v>984</v>
      </c>
      <c r="AB934" s="3" t="str">
        <f t="shared" si="49"/>
        <v>https://pokemondb.net/pokedex/Naclstack</v>
      </c>
      <c r="AC934">
        <v>60</v>
      </c>
      <c r="AD934">
        <v>60</v>
      </c>
      <c r="AE934">
        <v>100</v>
      </c>
      <c r="AF934">
        <v>35</v>
      </c>
      <c r="AG934">
        <v>65</v>
      </c>
      <c r="AH934">
        <v>35</v>
      </c>
      <c r="AI934">
        <v>4</v>
      </c>
      <c r="AJ934">
        <v>24</v>
      </c>
      <c r="AK934"/>
      <c r="AL934" s="35"/>
      <c r="AO934" s="3" t="str">
        <f t="shared" si="50"/>
        <v>Naclstack DB</v>
      </c>
    </row>
    <row r="935" spans="26:41" x14ac:dyDescent="0.25">
      <c r="Z935">
        <v>934</v>
      </c>
      <c r="AA935" t="s">
        <v>985</v>
      </c>
      <c r="AB935" s="3" t="str">
        <f t="shared" si="49"/>
        <v>https://pokemondb.net/pokedex/Garganacl</v>
      </c>
      <c r="AC935">
        <v>100</v>
      </c>
      <c r="AD935">
        <v>100</v>
      </c>
      <c r="AE935">
        <v>130</v>
      </c>
      <c r="AF935">
        <v>45</v>
      </c>
      <c r="AG935">
        <v>90</v>
      </c>
      <c r="AH935">
        <v>35</v>
      </c>
      <c r="AI935">
        <v>5</v>
      </c>
      <c r="AJ935">
        <v>38</v>
      </c>
      <c r="AK935"/>
      <c r="AL935" s="35"/>
      <c r="AO935" s="3" t="str">
        <f t="shared" si="50"/>
        <v>Garganacl DB</v>
      </c>
    </row>
    <row r="936" spans="26:41" x14ac:dyDescent="0.25">
      <c r="Z936">
        <v>935</v>
      </c>
      <c r="AA936" t="s">
        <v>986</v>
      </c>
      <c r="AB936" s="3" t="str">
        <f t="shared" si="49"/>
        <v>https://pokemondb.net/pokedex/Charcadet</v>
      </c>
      <c r="AC936">
        <v>40</v>
      </c>
      <c r="AD936">
        <v>50</v>
      </c>
      <c r="AE936">
        <v>40</v>
      </c>
      <c r="AF936">
        <v>50</v>
      </c>
      <c r="AG936">
        <v>40</v>
      </c>
      <c r="AH936">
        <v>35</v>
      </c>
      <c r="AI936">
        <v>2</v>
      </c>
      <c r="AJ936">
        <v>1</v>
      </c>
      <c r="AK936"/>
      <c r="AL936" s="35"/>
      <c r="AO936" s="3" t="str">
        <f t="shared" si="50"/>
        <v>Charcadet DB</v>
      </c>
    </row>
    <row r="937" spans="26:41" x14ac:dyDescent="0.25">
      <c r="Z937">
        <v>936</v>
      </c>
      <c r="AA937" t="s">
        <v>987</v>
      </c>
      <c r="AB937" s="3" t="str">
        <f t="shared" si="49"/>
        <v>https://pokemondb.net/pokedex/Armarouge</v>
      </c>
      <c r="AC937">
        <v>85</v>
      </c>
      <c r="AD937">
        <v>60</v>
      </c>
      <c r="AE937">
        <v>100</v>
      </c>
      <c r="AF937">
        <v>125</v>
      </c>
      <c r="AG937">
        <v>80</v>
      </c>
      <c r="AH937">
        <v>75</v>
      </c>
      <c r="AI937">
        <v>5</v>
      </c>
      <c r="AK937"/>
      <c r="AL937" s="35"/>
      <c r="AO937" s="3" t="str">
        <f t="shared" si="50"/>
        <v>Armarouge DB</v>
      </c>
    </row>
    <row r="938" spans="26:41" x14ac:dyDescent="0.25">
      <c r="Z938">
        <v>937</v>
      </c>
      <c r="AA938" t="s">
        <v>988</v>
      </c>
      <c r="AB938" s="3" t="str">
        <f t="shared" si="49"/>
        <v>https://pokemondb.net/pokedex/Ceruledge</v>
      </c>
      <c r="AC938">
        <v>75</v>
      </c>
      <c r="AD938">
        <v>125</v>
      </c>
      <c r="AE938">
        <v>80</v>
      </c>
      <c r="AF938">
        <v>60</v>
      </c>
      <c r="AG938">
        <v>100</v>
      </c>
      <c r="AH938">
        <v>85</v>
      </c>
      <c r="AI938">
        <v>5</v>
      </c>
      <c r="AK938"/>
      <c r="AL938" s="35"/>
      <c r="AO938" s="3" t="str">
        <f t="shared" si="50"/>
        <v>Ceruledge DB</v>
      </c>
    </row>
    <row r="939" spans="26:41" x14ac:dyDescent="0.25">
      <c r="Z939">
        <v>938</v>
      </c>
      <c r="AA939" t="s">
        <v>989</v>
      </c>
      <c r="AB939" s="3" t="str">
        <f t="shared" si="49"/>
        <v>https://pokemondb.net/pokedex/Tadbulb</v>
      </c>
      <c r="AC939">
        <v>61</v>
      </c>
      <c r="AD939">
        <v>31</v>
      </c>
      <c r="AE939">
        <v>41</v>
      </c>
      <c r="AF939">
        <v>59</v>
      </c>
      <c r="AG939">
        <v>35</v>
      </c>
      <c r="AH939">
        <v>45</v>
      </c>
      <c r="AI939">
        <v>2</v>
      </c>
      <c r="AJ939">
        <v>1</v>
      </c>
      <c r="AK939"/>
      <c r="AL939" s="35"/>
      <c r="AO939" s="3" t="str">
        <f t="shared" si="50"/>
        <v>Tadbulb DB</v>
      </c>
    </row>
    <row r="940" spans="26:41" x14ac:dyDescent="0.25">
      <c r="Z940">
        <v>939</v>
      </c>
      <c r="AA940" t="s">
        <v>990</v>
      </c>
      <c r="AB940" s="3" t="str">
        <f t="shared" si="49"/>
        <v>https://pokemondb.net/pokedex/Bellibolt</v>
      </c>
      <c r="AC940">
        <v>109</v>
      </c>
      <c r="AD940">
        <v>64</v>
      </c>
      <c r="AE940">
        <v>91</v>
      </c>
      <c r="AF940">
        <v>103</v>
      </c>
      <c r="AG940">
        <v>83</v>
      </c>
      <c r="AH940">
        <v>45</v>
      </c>
      <c r="AI940">
        <v>4</v>
      </c>
      <c r="AK940"/>
      <c r="AL940" s="35"/>
      <c r="AO940" s="3" t="str">
        <f t="shared" si="50"/>
        <v>Bellibolt DB</v>
      </c>
    </row>
    <row r="941" spans="26:41" x14ac:dyDescent="0.25">
      <c r="Z941">
        <v>940</v>
      </c>
      <c r="AA941" t="s">
        <v>991</v>
      </c>
      <c r="AB941" s="3" t="str">
        <f t="shared" si="49"/>
        <v>https://pokemondb.net/pokedex/Wattrel</v>
      </c>
      <c r="AC941">
        <v>40</v>
      </c>
      <c r="AD941">
        <v>40</v>
      </c>
      <c r="AE941">
        <v>35</v>
      </c>
      <c r="AF941">
        <v>55</v>
      </c>
      <c r="AG941">
        <v>40</v>
      </c>
      <c r="AH941">
        <v>70</v>
      </c>
      <c r="AI941">
        <v>3</v>
      </c>
      <c r="AJ941">
        <v>1</v>
      </c>
      <c r="AK941"/>
      <c r="AL941" s="35"/>
      <c r="AO941" s="3" t="str">
        <f t="shared" si="50"/>
        <v>Wattrel DB</v>
      </c>
    </row>
    <row r="942" spans="26:41" x14ac:dyDescent="0.25">
      <c r="Z942">
        <v>941</v>
      </c>
      <c r="AA942" t="s">
        <v>992</v>
      </c>
      <c r="AB942" s="3" t="str">
        <f t="shared" si="49"/>
        <v>https://pokemondb.net/pokedex/Kilowattrel</v>
      </c>
      <c r="AC942">
        <v>70</v>
      </c>
      <c r="AD942">
        <v>70</v>
      </c>
      <c r="AE942">
        <v>60</v>
      </c>
      <c r="AF942">
        <v>105</v>
      </c>
      <c r="AG942">
        <v>60</v>
      </c>
      <c r="AH942">
        <v>125</v>
      </c>
      <c r="AI942">
        <v>4</v>
      </c>
      <c r="AJ942">
        <v>25</v>
      </c>
      <c r="AK942"/>
      <c r="AL942" s="35"/>
      <c r="AO942" s="3" t="str">
        <f t="shared" si="50"/>
        <v>Kilowattrel DB</v>
      </c>
    </row>
    <row r="943" spans="26:41" x14ac:dyDescent="0.25">
      <c r="Z943">
        <v>942</v>
      </c>
      <c r="AA943" t="s">
        <v>993</v>
      </c>
      <c r="AB943" s="3" t="str">
        <f t="shared" si="49"/>
        <v>https://pokemondb.net/pokedex/Maschiff</v>
      </c>
      <c r="AC943">
        <v>60</v>
      </c>
      <c r="AD943">
        <v>78</v>
      </c>
      <c r="AE943">
        <v>60</v>
      </c>
      <c r="AF943">
        <v>40</v>
      </c>
      <c r="AG943">
        <v>51</v>
      </c>
      <c r="AH943">
        <v>51</v>
      </c>
      <c r="AI943">
        <v>4</v>
      </c>
      <c r="AJ943">
        <v>1</v>
      </c>
      <c r="AK943"/>
      <c r="AL943" s="35"/>
      <c r="AO943" s="3" t="str">
        <f t="shared" si="50"/>
        <v>Maschiff DB</v>
      </c>
    </row>
    <row r="944" spans="26:41" x14ac:dyDescent="0.25">
      <c r="Z944">
        <v>943</v>
      </c>
      <c r="AA944" t="s">
        <v>994</v>
      </c>
      <c r="AB944" s="3" t="str">
        <f t="shared" si="49"/>
        <v>https://pokemondb.net/pokedex/Mabosstiff</v>
      </c>
      <c r="AC944">
        <v>80</v>
      </c>
      <c r="AD944">
        <v>120</v>
      </c>
      <c r="AE944">
        <v>90</v>
      </c>
      <c r="AF944">
        <v>60</v>
      </c>
      <c r="AG944">
        <v>70</v>
      </c>
      <c r="AH944">
        <v>85</v>
      </c>
      <c r="AI944">
        <v>5</v>
      </c>
      <c r="AJ944">
        <v>30</v>
      </c>
      <c r="AK944"/>
      <c r="AL944" s="35"/>
      <c r="AO944" s="3" t="str">
        <f t="shared" si="50"/>
        <v>Mabosstiff DB</v>
      </c>
    </row>
    <row r="945" spans="26:41" x14ac:dyDescent="0.25">
      <c r="Z945">
        <v>944</v>
      </c>
      <c r="AA945" t="s">
        <v>995</v>
      </c>
      <c r="AB945" s="3" t="str">
        <f t="shared" si="49"/>
        <v>https://pokemondb.net/pokedex/Shroodle</v>
      </c>
      <c r="AC945">
        <v>40</v>
      </c>
      <c r="AD945">
        <v>65</v>
      </c>
      <c r="AE945">
        <v>35</v>
      </c>
      <c r="AF945">
        <v>40</v>
      </c>
      <c r="AG945">
        <v>35</v>
      </c>
      <c r="AH945">
        <v>75</v>
      </c>
      <c r="AI945">
        <v>3</v>
      </c>
      <c r="AJ945">
        <v>1</v>
      </c>
      <c r="AK945"/>
      <c r="AL945" s="35"/>
      <c r="AO945" s="3" t="str">
        <f t="shared" si="50"/>
        <v>Shroodle DB</v>
      </c>
    </row>
    <row r="946" spans="26:41" x14ac:dyDescent="0.25">
      <c r="Z946">
        <v>945</v>
      </c>
      <c r="AA946" t="s">
        <v>996</v>
      </c>
      <c r="AB946" s="3" t="str">
        <f t="shared" si="49"/>
        <v>https://pokemondb.net/pokedex/Grafaiai</v>
      </c>
      <c r="AC946">
        <v>63</v>
      </c>
      <c r="AD946">
        <v>95</v>
      </c>
      <c r="AE946">
        <v>65</v>
      </c>
      <c r="AF946">
        <v>80</v>
      </c>
      <c r="AG946">
        <v>72</v>
      </c>
      <c r="AH946">
        <v>110</v>
      </c>
      <c r="AI946">
        <v>4</v>
      </c>
      <c r="AJ946">
        <v>28</v>
      </c>
      <c r="AK946"/>
      <c r="AL946" s="35"/>
      <c r="AO946" s="3" t="str">
        <f t="shared" si="50"/>
        <v>Grafaiai DB</v>
      </c>
    </row>
    <row r="947" spans="26:41" x14ac:dyDescent="0.25">
      <c r="Z947">
        <v>946</v>
      </c>
      <c r="AA947" t="s">
        <v>997</v>
      </c>
      <c r="AB947" s="3" t="str">
        <f t="shared" si="49"/>
        <v>https://pokemondb.net/pokedex/Bramblin</v>
      </c>
      <c r="AC947">
        <v>40</v>
      </c>
      <c r="AD947">
        <v>65</v>
      </c>
      <c r="AE947">
        <v>30</v>
      </c>
      <c r="AF947">
        <v>45</v>
      </c>
      <c r="AG947">
        <v>35</v>
      </c>
      <c r="AH947">
        <v>60</v>
      </c>
      <c r="AI947">
        <v>3</v>
      </c>
      <c r="AJ947">
        <v>1</v>
      </c>
      <c r="AK947"/>
      <c r="AL947" s="35"/>
      <c r="AO947" s="3" t="str">
        <f t="shared" si="50"/>
        <v>Bramblin DB</v>
      </c>
    </row>
    <row r="948" spans="26:41" x14ac:dyDescent="0.25">
      <c r="Z948">
        <v>947</v>
      </c>
      <c r="AA948" t="s">
        <v>998</v>
      </c>
      <c r="AB948" s="3" t="str">
        <f t="shared" si="49"/>
        <v>https://pokemondb.net/pokedex/Brambleghast</v>
      </c>
      <c r="AC948">
        <v>55</v>
      </c>
      <c r="AD948">
        <v>115</v>
      </c>
      <c r="AE948">
        <v>70</v>
      </c>
      <c r="AF948">
        <v>80</v>
      </c>
      <c r="AG948">
        <v>70</v>
      </c>
      <c r="AH948">
        <v>90</v>
      </c>
      <c r="AI948">
        <v>4</v>
      </c>
      <c r="AK948"/>
      <c r="AL948" s="35"/>
      <c r="AO948" s="3" t="str">
        <f t="shared" si="50"/>
        <v>Brambleghast DB</v>
      </c>
    </row>
    <row r="949" spans="26:41" x14ac:dyDescent="0.25">
      <c r="Z949">
        <v>948</v>
      </c>
      <c r="AA949" t="s">
        <v>999</v>
      </c>
      <c r="AB949" s="3" t="str">
        <f t="shared" si="49"/>
        <v>https://pokemondb.net/pokedex/Toedscool</v>
      </c>
      <c r="AC949">
        <v>40</v>
      </c>
      <c r="AD949">
        <v>40</v>
      </c>
      <c r="AE949">
        <v>35</v>
      </c>
      <c r="AF949">
        <v>50</v>
      </c>
      <c r="AG949">
        <v>100</v>
      </c>
      <c r="AH949">
        <v>70</v>
      </c>
      <c r="AI949">
        <v>3</v>
      </c>
      <c r="AJ949">
        <v>1</v>
      </c>
      <c r="AK949"/>
      <c r="AL949" s="35"/>
      <c r="AO949" s="3" t="str">
        <f t="shared" si="50"/>
        <v>Toedscool DB</v>
      </c>
    </row>
    <row r="950" spans="26:41" x14ac:dyDescent="0.25">
      <c r="Z950">
        <v>949</v>
      </c>
      <c r="AA950" t="s">
        <v>1000</v>
      </c>
      <c r="AB950" s="3" t="str">
        <f t="shared" si="49"/>
        <v>https://pokemondb.net/pokedex/Toedscruel</v>
      </c>
      <c r="AC950">
        <v>80</v>
      </c>
      <c r="AD950">
        <v>70</v>
      </c>
      <c r="AE950">
        <v>65</v>
      </c>
      <c r="AF950">
        <v>80</v>
      </c>
      <c r="AG950">
        <v>120</v>
      </c>
      <c r="AH950">
        <v>100</v>
      </c>
      <c r="AI950">
        <v>5</v>
      </c>
      <c r="AJ950">
        <v>30</v>
      </c>
      <c r="AK950"/>
      <c r="AL950" s="35"/>
      <c r="AO950" s="3" t="str">
        <f t="shared" si="50"/>
        <v>Toedscruel DB</v>
      </c>
    </row>
    <row r="951" spans="26:41" x14ac:dyDescent="0.25">
      <c r="Z951">
        <v>950</v>
      </c>
      <c r="AA951" t="s">
        <v>1001</v>
      </c>
      <c r="AB951" s="3" t="str">
        <f t="shared" si="49"/>
        <v>https://pokemondb.net/pokedex/Klawf</v>
      </c>
      <c r="AC951">
        <v>70</v>
      </c>
      <c r="AD951">
        <v>100</v>
      </c>
      <c r="AE951">
        <v>115</v>
      </c>
      <c r="AF951">
        <v>35</v>
      </c>
      <c r="AG951">
        <v>55</v>
      </c>
      <c r="AH951">
        <v>75</v>
      </c>
      <c r="AI951">
        <v>4</v>
      </c>
      <c r="AJ951">
        <v>1</v>
      </c>
      <c r="AK951"/>
      <c r="AL951" s="35"/>
      <c r="AO951" s="3" t="str">
        <f t="shared" si="50"/>
        <v>Klawf DB</v>
      </c>
    </row>
    <row r="952" spans="26:41" x14ac:dyDescent="0.25">
      <c r="Z952">
        <v>951</v>
      </c>
      <c r="AA952" t="s">
        <v>1002</v>
      </c>
      <c r="AB952" s="3" t="str">
        <f t="shared" si="49"/>
        <v>https://pokemondb.net/pokedex/Capsakid</v>
      </c>
      <c r="AC952">
        <v>50</v>
      </c>
      <c r="AD952">
        <v>62</v>
      </c>
      <c r="AE952">
        <v>40</v>
      </c>
      <c r="AF952">
        <v>62</v>
      </c>
      <c r="AG952">
        <v>40</v>
      </c>
      <c r="AH952">
        <v>50</v>
      </c>
      <c r="AI952">
        <v>4</v>
      </c>
      <c r="AJ952">
        <v>1</v>
      </c>
      <c r="AK952"/>
      <c r="AL952" s="35"/>
      <c r="AO952" s="3" t="str">
        <f t="shared" si="50"/>
        <v>Capsakid DB</v>
      </c>
    </row>
    <row r="953" spans="26:41" x14ac:dyDescent="0.25">
      <c r="Z953">
        <v>952</v>
      </c>
      <c r="AA953" t="s">
        <v>1003</v>
      </c>
      <c r="AB953" s="3" t="str">
        <f t="shared" si="49"/>
        <v>https://pokemondb.net/pokedex/Scovillain</v>
      </c>
      <c r="AC953">
        <v>65</v>
      </c>
      <c r="AD953">
        <v>108</v>
      </c>
      <c r="AE953">
        <v>65</v>
      </c>
      <c r="AF953">
        <v>108</v>
      </c>
      <c r="AG953">
        <v>65</v>
      </c>
      <c r="AH953">
        <v>75</v>
      </c>
      <c r="AI953">
        <v>5</v>
      </c>
      <c r="AK953"/>
      <c r="AL953" s="35"/>
      <c r="AO953" s="3" t="str">
        <f t="shared" si="50"/>
        <v>Scovillain DB</v>
      </c>
    </row>
    <row r="954" spans="26:41" x14ac:dyDescent="0.25">
      <c r="Z954">
        <v>953</v>
      </c>
      <c r="AA954" t="s">
        <v>1004</v>
      </c>
      <c r="AB954" s="3" t="str">
        <f t="shared" si="49"/>
        <v>https://pokemondb.net/pokedex/Rellor</v>
      </c>
      <c r="AC954">
        <v>41</v>
      </c>
      <c r="AD954">
        <v>50</v>
      </c>
      <c r="AE954">
        <v>60</v>
      </c>
      <c r="AF954">
        <v>31</v>
      </c>
      <c r="AG954">
        <v>58</v>
      </c>
      <c r="AH954">
        <v>30</v>
      </c>
      <c r="AI954">
        <v>4</v>
      </c>
      <c r="AJ954">
        <v>1</v>
      </c>
      <c r="AK954"/>
      <c r="AL954" s="35"/>
      <c r="AO954" s="3" t="str">
        <f t="shared" si="50"/>
        <v>Rellor DB</v>
      </c>
    </row>
    <row r="955" spans="26:41" x14ac:dyDescent="0.25">
      <c r="Z955">
        <v>954</v>
      </c>
      <c r="AA955" t="s">
        <v>1005</v>
      </c>
      <c r="AB955" s="3" t="str">
        <f t="shared" si="49"/>
        <v>https://pokemondb.net/pokedex/Rabsca</v>
      </c>
      <c r="AC955">
        <v>75</v>
      </c>
      <c r="AD955">
        <v>50</v>
      </c>
      <c r="AE955">
        <v>85</v>
      </c>
      <c r="AF955">
        <v>115</v>
      </c>
      <c r="AG955">
        <v>100</v>
      </c>
      <c r="AH955">
        <v>45</v>
      </c>
      <c r="AI955">
        <v>4</v>
      </c>
      <c r="AK955"/>
      <c r="AL955" s="35"/>
      <c r="AO955" s="3" t="str">
        <f t="shared" si="50"/>
        <v>Rabsca DB</v>
      </c>
    </row>
    <row r="956" spans="26:41" x14ac:dyDescent="0.25">
      <c r="Z956">
        <v>955</v>
      </c>
      <c r="AA956" t="s">
        <v>1006</v>
      </c>
      <c r="AB956" s="3" t="str">
        <f t="shared" si="49"/>
        <v>https://pokemondb.net/pokedex/Flittle</v>
      </c>
      <c r="AC956">
        <v>30</v>
      </c>
      <c r="AD956">
        <v>35</v>
      </c>
      <c r="AE956">
        <v>30</v>
      </c>
      <c r="AF956">
        <v>55</v>
      </c>
      <c r="AG956">
        <v>30</v>
      </c>
      <c r="AH956">
        <v>75</v>
      </c>
      <c r="AI956">
        <v>4</v>
      </c>
      <c r="AJ956">
        <v>1</v>
      </c>
      <c r="AK956"/>
      <c r="AL956" s="35"/>
      <c r="AO956" s="3" t="str">
        <f t="shared" si="50"/>
        <v>Flittle DB</v>
      </c>
    </row>
    <row r="957" spans="26:41" x14ac:dyDescent="0.25">
      <c r="Z957">
        <v>956</v>
      </c>
      <c r="AA957" t="s">
        <v>1007</v>
      </c>
      <c r="AB957" s="3" t="str">
        <f t="shared" si="49"/>
        <v>https://pokemondb.net/pokedex/Espathra</v>
      </c>
      <c r="AC957">
        <v>95</v>
      </c>
      <c r="AD957">
        <v>60</v>
      </c>
      <c r="AE957">
        <v>60</v>
      </c>
      <c r="AF957">
        <v>101</v>
      </c>
      <c r="AG957">
        <v>60</v>
      </c>
      <c r="AH957">
        <v>105</v>
      </c>
      <c r="AI957">
        <v>6</v>
      </c>
      <c r="AJ957">
        <v>35</v>
      </c>
      <c r="AK957"/>
      <c r="AL957" s="35"/>
      <c r="AO957" s="3" t="str">
        <f t="shared" si="50"/>
        <v>Espathra DB</v>
      </c>
    </row>
    <row r="958" spans="26:41" x14ac:dyDescent="0.25">
      <c r="Z958">
        <v>957</v>
      </c>
      <c r="AA958" t="s">
        <v>1008</v>
      </c>
      <c r="AB958" s="3" t="str">
        <f t="shared" si="49"/>
        <v>https://pokemondb.net/pokedex/Tinkatink</v>
      </c>
      <c r="AC958">
        <v>50</v>
      </c>
      <c r="AD958">
        <v>45</v>
      </c>
      <c r="AE958">
        <v>45</v>
      </c>
      <c r="AF958">
        <v>35</v>
      </c>
      <c r="AG958">
        <v>64</v>
      </c>
      <c r="AH958">
        <v>58</v>
      </c>
      <c r="AI958">
        <v>3</v>
      </c>
      <c r="AJ958">
        <v>1</v>
      </c>
      <c r="AK958"/>
      <c r="AL958" s="35"/>
      <c r="AO958" s="3" t="str">
        <f t="shared" si="50"/>
        <v>Tinkatink DB</v>
      </c>
    </row>
    <row r="959" spans="26:41" x14ac:dyDescent="0.25">
      <c r="Z959">
        <v>958</v>
      </c>
      <c r="AA959" t="s">
        <v>1009</v>
      </c>
      <c r="AB959" s="3" t="str">
        <f t="shared" si="49"/>
        <v>https://pokemondb.net/pokedex/Tinkatuff</v>
      </c>
      <c r="AC959">
        <v>65</v>
      </c>
      <c r="AD959">
        <v>55</v>
      </c>
      <c r="AE959">
        <v>55</v>
      </c>
      <c r="AF959">
        <v>45</v>
      </c>
      <c r="AG959">
        <v>82</v>
      </c>
      <c r="AH959">
        <v>78</v>
      </c>
      <c r="AI959">
        <v>4</v>
      </c>
      <c r="AJ959">
        <v>24</v>
      </c>
      <c r="AK959"/>
      <c r="AL959" s="35"/>
      <c r="AO959" s="3" t="str">
        <f t="shared" si="50"/>
        <v>Tinkatuff DB</v>
      </c>
    </row>
    <row r="960" spans="26:41" x14ac:dyDescent="0.25">
      <c r="Z960">
        <v>959</v>
      </c>
      <c r="AA960" t="s">
        <v>1010</v>
      </c>
      <c r="AB960" s="3" t="str">
        <f t="shared" si="49"/>
        <v>https://pokemondb.net/pokedex/Tinkaton</v>
      </c>
      <c r="AC960">
        <v>85</v>
      </c>
      <c r="AD960">
        <v>75</v>
      </c>
      <c r="AE960">
        <v>77</v>
      </c>
      <c r="AF960">
        <v>70</v>
      </c>
      <c r="AG960">
        <v>105</v>
      </c>
      <c r="AH960">
        <v>94</v>
      </c>
      <c r="AI960">
        <v>6</v>
      </c>
      <c r="AJ960">
        <v>38</v>
      </c>
      <c r="AK960"/>
      <c r="AL960" s="35"/>
      <c r="AO960" s="3" t="str">
        <f t="shared" si="50"/>
        <v>Tinkaton DB</v>
      </c>
    </row>
    <row r="961" spans="26:41" x14ac:dyDescent="0.25">
      <c r="Z961">
        <v>960</v>
      </c>
      <c r="AA961" t="s">
        <v>1011</v>
      </c>
      <c r="AB961" s="3" t="str">
        <f t="shared" si="49"/>
        <v>https://pokemondb.net/pokedex/Wiglett</v>
      </c>
      <c r="AC961">
        <v>10</v>
      </c>
      <c r="AD961">
        <v>55</v>
      </c>
      <c r="AE961">
        <v>25</v>
      </c>
      <c r="AF961">
        <v>35</v>
      </c>
      <c r="AG961">
        <v>25</v>
      </c>
      <c r="AH961">
        <v>95</v>
      </c>
      <c r="AI961">
        <v>3</v>
      </c>
      <c r="AJ961">
        <v>1</v>
      </c>
      <c r="AK961"/>
      <c r="AL961" s="35"/>
      <c r="AO961" s="3" t="str">
        <f t="shared" si="50"/>
        <v>Wiglett DB</v>
      </c>
    </row>
    <row r="962" spans="26:41" x14ac:dyDescent="0.25">
      <c r="Z962">
        <v>961</v>
      </c>
      <c r="AA962" t="s">
        <v>1012</v>
      </c>
      <c r="AB962" s="3" t="str">
        <f t="shared" ref="AB962:AB1025" si="51">CONCATENATE($P$4,AA962)</f>
        <v>https://pokemondb.net/pokedex/Wugtrio</v>
      </c>
      <c r="AC962">
        <v>35</v>
      </c>
      <c r="AD962">
        <v>100</v>
      </c>
      <c r="AE962">
        <v>50</v>
      </c>
      <c r="AF962">
        <v>50</v>
      </c>
      <c r="AG962">
        <v>70</v>
      </c>
      <c r="AH962">
        <v>120</v>
      </c>
      <c r="AI962">
        <v>4</v>
      </c>
      <c r="AJ962">
        <v>26</v>
      </c>
      <c r="AK962"/>
      <c r="AL962" s="35"/>
      <c r="AO962" s="3" t="str">
        <f t="shared" si="50"/>
        <v>Wugtrio DB</v>
      </c>
    </row>
    <row r="963" spans="26:41" x14ac:dyDescent="0.25">
      <c r="Z963">
        <v>962</v>
      </c>
      <c r="AA963" t="s">
        <v>1013</v>
      </c>
      <c r="AB963" s="3" t="str">
        <f t="shared" si="51"/>
        <v>https://pokemondb.net/pokedex/Bombirdier</v>
      </c>
      <c r="AC963">
        <v>70</v>
      </c>
      <c r="AD963">
        <v>103</v>
      </c>
      <c r="AE963">
        <v>85</v>
      </c>
      <c r="AF963">
        <v>60</v>
      </c>
      <c r="AG963">
        <v>85</v>
      </c>
      <c r="AH963">
        <v>82</v>
      </c>
      <c r="AI963">
        <v>5</v>
      </c>
      <c r="AJ963">
        <v>1</v>
      </c>
      <c r="AK963"/>
      <c r="AL963" s="35"/>
      <c r="AO963" s="3" t="str">
        <f t="shared" ref="AO963:AO1025" si="52">HYPERLINK(AB963,AA963&amp;" DB")</f>
        <v>Bombirdier DB</v>
      </c>
    </row>
    <row r="964" spans="26:41" x14ac:dyDescent="0.25">
      <c r="Z964">
        <v>963</v>
      </c>
      <c r="AA964" t="s">
        <v>1014</v>
      </c>
      <c r="AB964" s="3" t="str">
        <f t="shared" si="51"/>
        <v>https://pokemondb.net/pokedex/Finizen</v>
      </c>
      <c r="AC964">
        <v>70</v>
      </c>
      <c r="AD964">
        <v>45</v>
      </c>
      <c r="AE964">
        <v>40</v>
      </c>
      <c r="AF964">
        <v>45</v>
      </c>
      <c r="AG964">
        <v>40</v>
      </c>
      <c r="AH964">
        <v>75</v>
      </c>
      <c r="AI964">
        <v>3</v>
      </c>
      <c r="AJ964">
        <v>1</v>
      </c>
      <c r="AK964"/>
      <c r="AL964" s="35"/>
      <c r="AO964" s="3" t="str">
        <f t="shared" si="52"/>
        <v>Finizen DB</v>
      </c>
    </row>
    <row r="965" spans="26:41" x14ac:dyDescent="0.25">
      <c r="Z965">
        <v>964</v>
      </c>
      <c r="AA965" t="s">
        <v>1015</v>
      </c>
      <c r="AB965" s="3" t="str">
        <f t="shared" si="51"/>
        <v>https://pokemondb.net/pokedex/Palafin</v>
      </c>
      <c r="AC965">
        <v>100</v>
      </c>
      <c r="AD965">
        <v>70</v>
      </c>
      <c r="AE965">
        <v>72</v>
      </c>
      <c r="AF965">
        <v>53</v>
      </c>
      <c r="AG965">
        <v>62</v>
      </c>
      <c r="AH965">
        <v>100</v>
      </c>
      <c r="AI965">
        <v>5</v>
      </c>
      <c r="AJ965">
        <v>38</v>
      </c>
      <c r="AK965"/>
      <c r="AL965" s="35"/>
      <c r="AO965" s="3" t="str">
        <f t="shared" si="52"/>
        <v>Palafin DB</v>
      </c>
    </row>
    <row r="966" spans="26:41" x14ac:dyDescent="0.25">
      <c r="Z966">
        <v>965</v>
      </c>
      <c r="AA966" t="s">
        <v>1016</v>
      </c>
      <c r="AB966" s="3" t="str">
        <f t="shared" si="51"/>
        <v>https://pokemondb.net/pokedex/Varoom</v>
      </c>
      <c r="AC966">
        <v>45</v>
      </c>
      <c r="AD966">
        <v>70</v>
      </c>
      <c r="AE966">
        <v>63</v>
      </c>
      <c r="AF966">
        <v>30</v>
      </c>
      <c r="AG966">
        <v>45</v>
      </c>
      <c r="AH966">
        <v>47</v>
      </c>
      <c r="AI966">
        <v>3</v>
      </c>
      <c r="AJ966">
        <v>1</v>
      </c>
      <c r="AK966"/>
      <c r="AL966" s="35"/>
      <c r="AO966" s="3" t="str">
        <f t="shared" si="52"/>
        <v>Varoom DB</v>
      </c>
    </row>
    <row r="967" spans="26:41" x14ac:dyDescent="0.25">
      <c r="Z967">
        <v>966</v>
      </c>
      <c r="AA967" t="s">
        <v>1017</v>
      </c>
      <c r="AB967" s="3" t="str">
        <f t="shared" si="51"/>
        <v>https://pokemondb.net/pokedex/Revavroom</v>
      </c>
      <c r="AC967">
        <v>80</v>
      </c>
      <c r="AD967">
        <v>119</v>
      </c>
      <c r="AE967">
        <v>90</v>
      </c>
      <c r="AF967">
        <v>54</v>
      </c>
      <c r="AG967">
        <v>67</v>
      </c>
      <c r="AH967">
        <v>90</v>
      </c>
      <c r="AI967">
        <v>4</v>
      </c>
      <c r="AJ967">
        <v>40</v>
      </c>
      <c r="AK967"/>
      <c r="AL967" s="35"/>
      <c r="AO967" s="3" t="str">
        <f t="shared" si="52"/>
        <v>Revavroom DB</v>
      </c>
    </row>
    <row r="968" spans="26:41" x14ac:dyDescent="0.25">
      <c r="Z968">
        <v>967</v>
      </c>
      <c r="AA968" t="s">
        <v>1018</v>
      </c>
      <c r="AB968" s="3" t="str">
        <f t="shared" si="51"/>
        <v>https://pokemondb.net/pokedex/Cyclizar</v>
      </c>
      <c r="AC968">
        <v>70</v>
      </c>
      <c r="AD968">
        <v>95</v>
      </c>
      <c r="AE968">
        <v>65</v>
      </c>
      <c r="AF968">
        <v>85</v>
      </c>
      <c r="AG968">
        <v>65</v>
      </c>
      <c r="AH968">
        <v>121</v>
      </c>
      <c r="AI968">
        <v>4</v>
      </c>
      <c r="AJ968">
        <v>1</v>
      </c>
      <c r="AK968"/>
      <c r="AL968" s="35"/>
      <c r="AO968" s="3" t="str">
        <f t="shared" si="52"/>
        <v>Cyclizar DB</v>
      </c>
    </row>
    <row r="969" spans="26:41" x14ac:dyDescent="0.25">
      <c r="Z969">
        <v>968</v>
      </c>
      <c r="AA969" t="s">
        <v>1019</v>
      </c>
      <c r="AB969" s="3" t="str">
        <f t="shared" si="51"/>
        <v>https://pokemondb.net/pokedex/Orthworm</v>
      </c>
      <c r="AC969">
        <v>70</v>
      </c>
      <c r="AD969">
        <v>85</v>
      </c>
      <c r="AE969">
        <v>145</v>
      </c>
      <c r="AF969">
        <v>60</v>
      </c>
      <c r="AG969">
        <v>55</v>
      </c>
      <c r="AH969">
        <v>65</v>
      </c>
      <c r="AI969">
        <v>4</v>
      </c>
      <c r="AJ969">
        <v>1</v>
      </c>
      <c r="AK969"/>
      <c r="AL969" s="35"/>
      <c r="AO969" s="3" t="str">
        <f t="shared" si="52"/>
        <v>Orthworm DB</v>
      </c>
    </row>
    <row r="970" spans="26:41" x14ac:dyDescent="0.25">
      <c r="Z970">
        <v>969</v>
      </c>
      <c r="AA970" t="s">
        <v>1020</v>
      </c>
      <c r="AB970" s="3" t="str">
        <f t="shared" si="51"/>
        <v>https://pokemondb.net/pokedex/Glimmet</v>
      </c>
      <c r="AC970">
        <v>48</v>
      </c>
      <c r="AD970">
        <v>35</v>
      </c>
      <c r="AE970">
        <v>42</v>
      </c>
      <c r="AF970">
        <v>105</v>
      </c>
      <c r="AG970">
        <v>60</v>
      </c>
      <c r="AH970">
        <v>60</v>
      </c>
      <c r="AI970">
        <v>4</v>
      </c>
      <c r="AJ970">
        <v>1</v>
      </c>
      <c r="AK970"/>
      <c r="AL970" s="35"/>
      <c r="AO970" s="3" t="str">
        <f t="shared" si="52"/>
        <v>Glimmet DB</v>
      </c>
    </row>
    <row r="971" spans="26:41" x14ac:dyDescent="0.25">
      <c r="Z971">
        <v>970</v>
      </c>
      <c r="AA971" t="s">
        <v>1021</v>
      </c>
      <c r="AB971" s="3" t="str">
        <f t="shared" si="51"/>
        <v>https://pokemondb.net/pokedex/Glimmora</v>
      </c>
      <c r="AC971">
        <v>83</v>
      </c>
      <c r="AD971">
        <v>55</v>
      </c>
      <c r="AE971">
        <v>90</v>
      </c>
      <c r="AF971">
        <v>130</v>
      </c>
      <c r="AG971">
        <v>81</v>
      </c>
      <c r="AH971">
        <v>86</v>
      </c>
      <c r="AI971">
        <v>5</v>
      </c>
      <c r="AJ971">
        <v>35</v>
      </c>
      <c r="AK971"/>
      <c r="AL971" s="35"/>
      <c r="AO971" s="3" t="str">
        <f t="shared" si="52"/>
        <v>Glimmora DB</v>
      </c>
    </row>
    <row r="972" spans="26:41" x14ac:dyDescent="0.25">
      <c r="Z972">
        <v>971</v>
      </c>
      <c r="AA972" t="s">
        <v>1022</v>
      </c>
      <c r="AB972" s="3" t="str">
        <f t="shared" si="51"/>
        <v>https://pokemondb.net/pokedex/Greavard</v>
      </c>
      <c r="AC972">
        <v>50</v>
      </c>
      <c r="AD972">
        <v>61</v>
      </c>
      <c r="AE972">
        <v>60</v>
      </c>
      <c r="AF972">
        <v>30</v>
      </c>
      <c r="AG972">
        <v>55</v>
      </c>
      <c r="AH972">
        <v>34</v>
      </c>
      <c r="AI972">
        <v>3</v>
      </c>
      <c r="AJ972">
        <v>1</v>
      </c>
      <c r="AK972"/>
      <c r="AL972" s="35"/>
      <c r="AO972" s="3" t="str">
        <f t="shared" si="52"/>
        <v>Greavard DB</v>
      </c>
    </row>
    <row r="973" spans="26:41" x14ac:dyDescent="0.25">
      <c r="Z973">
        <v>972</v>
      </c>
      <c r="AA973" t="s">
        <v>1023</v>
      </c>
      <c r="AB973" s="3" t="str">
        <f t="shared" si="51"/>
        <v>https://pokemondb.net/pokedex/Houndstone</v>
      </c>
      <c r="AC973">
        <v>72</v>
      </c>
      <c r="AD973">
        <v>101</v>
      </c>
      <c r="AE973">
        <v>100</v>
      </c>
      <c r="AF973">
        <v>50</v>
      </c>
      <c r="AG973">
        <v>97</v>
      </c>
      <c r="AH973">
        <v>68</v>
      </c>
      <c r="AI973">
        <v>6</v>
      </c>
      <c r="AJ973">
        <v>30</v>
      </c>
      <c r="AK973"/>
      <c r="AL973" s="35"/>
      <c r="AO973" s="3" t="str">
        <f t="shared" si="52"/>
        <v>Houndstone DB</v>
      </c>
    </row>
    <row r="974" spans="26:41" x14ac:dyDescent="0.25">
      <c r="Z974">
        <v>973</v>
      </c>
      <c r="AA974" t="s">
        <v>1024</v>
      </c>
      <c r="AB974" s="3" t="str">
        <f t="shared" si="51"/>
        <v>https://pokemondb.net/pokedex/Flamigo</v>
      </c>
      <c r="AC974">
        <v>82</v>
      </c>
      <c r="AD974">
        <v>115</v>
      </c>
      <c r="AE974">
        <v>74</v>
      </c>
      <c r="AF974">
        <v>75</v>
      </c>
      <c r="AG974">
        <v>64</v>
      </c>
      <c r="AH974">
        <v>90</v>
      </c>
      <c r="AI974">
        <v>5</v>
      </c>
      <c r="AJ974">
        <v>1</v>
      </c>
      <c r="AK974"/>
      <c r="AL974" s="35"/>
      <c r="AO974" s="3" t="str">
        <f t="shared" si="52"/>
        <v>Flamigo DB</v>
      </c>
    </row>
    <row r="975" spans="26:41" x14ac:dyDescent="0.25">
      <c r="Z975">
        <v>974</v>
      </c>
      <c r="AA975" t="s">
        <v>1025</v>
      </c>
      <c r="AB975" s="3" t="str">
        <f t="shared" si="51"/>
        <v>https://pokemondb.net/pokedex/Cetoddle</v>
      </c>
      <c r="AC975">
        <v>108</v>
      </c>
      <c r="AD975">
        <v>68</v>
      </c>
      <c r="AE975">
        <v>45</v>
      </c>
      <c r="AF975">
        <v>30</v>
      </c>
      <c r="AG975">
        <v>40</v>
      </c>
      <c r="AH975">
        <v>43</v>
      </c>
      <c r="AI975">
        <v>3</v>
      </c>
      <c r="AJ975">
        <v>1</v>
      </c>
      <c r="AK975"/>
      <c r="AL975" s="35"/>
      <c r="AO975" s="3" t="str">
        <f t="shared" si="52"/>
        <v>Cetoddle DB</v>
      </c>
    </row>
    <row r="976" spans="26:41" x14ac:dyDescent="0.25">
      <c r="Z976">
        <v>975</v>
      </c>
      <c r="AA976" t="s">
        <v>1026</v>
      </c>
      <c r="AB976" s="3" t="str">
        <f t="shared" si="51"/>
        <v>https://pokemondb.net/pokedex/Cetitan</v>
      </c>
      <c r="AC976">
        <v>170</v>
      </c>
      <c r="AD976">
        <v>113</v>
      </c>
      <c r="AE976">
        <v>65</v>
      </c>
      <c r="AF976">
        <v>45</v>
      </c>
      <c r="AG976">
        <v>55</v>
      </c>
      <c r="AH976">
        <v>73</v>
      </c>
      <c r="AI976">
        <v>6</v>
      </c>
      <c r="AK976"/>
      <c r="AL976" s="35"/>
      <c r="AO976" s="3" t="str">
        <f t="shared" si="52"/>
        <v>Cetitan DB</v>
      </c>
    </row>
    <row r="977" spans="26:41" x14ac:dyDescent="0.25">
      <c r="Z977">
        <v>976</v>
      </c>
      <c r="AA977" t="s">
        <v>1027</v>
      </c>
      <c r="AB977" s="3" t="str">
        <f t="shared" si="51"/>
        <v>https://pokemondb.net/pokedex/Veluza</v>
      </c>
      <c r="AC977">
        <v>90</v>
      </c>
      <c r="AD977">
        <v>102</v>
      </c>
      <c r="AE977">
        <v>73</v>
      </c>
      <c r="AF977">
        <v>78</v>
      </c>
      <c r="AG977">
        <v>65</v>
      </c>
      <c r="AH977">
        <v>70</v>
      </c>
      <c r="AI977">
        <v>5</v>
      </c>
      <c r="AJ977">
        <v>1</v>
      </c>
      <c r="AK977"/>
      <c r="AL977" s="35"/>
      <c r="AO977" s="3" t="str">
        <f t="shared" si="52"/>
        <v>Veluza DB</v>
      </c>
    </row>
    <row r="978" spans="26:41" x14ac:dyDescent="0.25">
      <c r="Z978">
        <v>977</v>
      </c>
      <c r="AA978" t="s">
        <v>1028</v>
      </c>
      <c r="AB978" s="3" t="str">
        <f t="shared" si="51"/>
        <v>https://pokemondb.net/pokedex/Dondozo</v>
      </c>
      <c r="AC978">
        <v>150</v>
      </c>
      <c r="AD978">
        <v>100</v>
      </c>
      <c r="AE978">
        <v>115</v>
      </c>
      <c r="AF978">
        <v>65</v>
      </c>
      <c r="AG978">
        <v>65</v>
      </c>
      <c r="AH978">
        <v>35</v>
      </c>
      <c r="AI978">
        <v>5</v>
      </c>
      <c r="AJ978">
        <v>1</v>
      </c>
      <c r="AK978"/>
      <c r="AL978" s="35"/>
      <c r="AO978" s="3" t="str">
        <f t="shared" si="52"/>
        <v>Dondozo DB</v>
      </c>
    </row>
    <row r="979" spans="26:41" x14ac:dyDescent="0.25">
      <c r="Z979">
        <v>978</v>
      </c>
      <c r="AA979" t="s">
        <v>1029</v>
      </c>
      <c r="AB979" s="3" t="str">
        <f t="shared" si="51"/>
        <v>https://pokemondb.net/pokedex/Tatsugiri</v>
      </c>
      <c r="AC979">
        <v>68</v>
      </c>
      <c r="AD979">
        <v>50</v>
      </c>
      <c r="AE979">
        <v>60</v>
      </c>
      <c r="AF979">
        <v>120</v>
      </c>
      <c r="AG979">
        <v>95</v>
      </c>
      <c r="AH979">
        <v>82</v>
      </c>
      <c r="AI979">
        <v>4</v>
      </c>
      <c r="AJ979">
        <v>1</v>
      </c>
      <c r="AK979"/>
      <c r="AL979" s="35"/>
      <c r="AO979" s="3" t="str">
        <f t="shared" si="52"/>
        <v>Tatsugiri DB</v>
      </c>
    </row>
    <row r="980" spans="26:41" x14ac:dyDescent="0.25">
      <c r="Z980">
        <v>979</v>
      </c>
      <c r="AA980" t="s">
        <v>1030</v>
      </c>
      <c r="AB980" s="3" t="str">
        <f t="shared" si="51"/>
        <v>https://pokemondb.net/pokedex/Annihilape</v>
      </c>
      <c r="AC980">
        <v>110</v>
      </c>
      <c r="AD980">
        <v>115</v>
      </c>
      <c r="AE980">
        <v>80</v>
      </c>
      <c r="AF980">
        <v>50</v>
      </c>
      <c r="AG980">
        <v>90</v>
      </c>
      <c r="AH980">
        <v>90</v>
      </c>
      <c r="AI980">
        <v>6</v>
      </c>
      <c r="AK980"/>
      <c r="AL980" s="35"/>
      <c r="AO980" s="3" t="str">
        <f t="shared" si="52"/>
        <v>Annihilape DB</v>
      </c>
    </row>
    <row r="981" spans="26:41" x14ac:dyDescent="0.25">
      <c r="Z981">
        <v>980</v>
      </c>
      <c r="AA981" t="s">
        <v>1031</v>
      </c>
      <c r="AB981" s="3" t="str">
        <f t="shared" si="51"/>
        <v>https://pokemondb.net/pokedex/Clodsire</v>
      </c>
      <c r="AC981">
        <v>130</v>
      </c>
      <c r="AD981">
        <v>75</v>
      </c>
      <c r="AE981">
        <v>60</v>
      </c>
      <c r="AF981">
        <v>45</v>
      </c>
      <c r="AG981">
        <v>100</v>
      </c>
      <c r="AH981">
        <v>20</v>
      </c>
      <c r="AI981">
        <v>4</v>
      </c>
      <c r="AJ981">
        <v>20</v>
      </c>
      <c r="AK981"/>
      <c r="AL981" s="35"/>
      <c r="AO981" s="3" t="str">
        <f t="shared" si="52"/>
        <v>Clodsire DB</v>
      </c>
    </row>
    <row r="982" spans="26:41" x14ac:dyDescent="0.25">
      <c r="Z982">
        <v>981</v>
      </c>
      <c r="AA982" t="s">
        <v>1032</v>
      </c>
      <c r="AB982" s="3" t="str">
        <f t="shared" si="51"/>
        <v>https://pokemondb.net/pokedex/Farigiraf</v>
      </c>
      <c r="AC982">
        <v>120</v>
      </c>
      <c r="AD982">
        <v>90</v>
      </c>
      <c r="AE982">
        <v>70</v>
      </c>
      <c r="AF982">
        <v>110</v>
      </c>
      <c r="AG982">
        <v>70</v>
      </c>
      <c r="AH982">
        <v>60</v>
      </c>
      <c r="AI982">
        <v>4</v>
      </c>
      <c r="AK982"/>
      <c r="AL982" s="35"/>
      <c r="AO982" s="3" t="str">
        <f t="shared" si="52"/>
        <v>Farigiraf DB</v>
      </c>
    </row>
    <row r="983" spans="26:41" x14ac:dyDescent="0.25">
      <c r="Z983">
        <v>982</v>
      </c>
      <c r="AA983" t="s">
        <v>1033</v>
      </c>
      <c r="AB983" s="3" t="str">
        <f t="shared" si="51"/>
        <v>https://pokemondb.net/pokedex/Dudunsparce</v>
      </c>
      <c r="AC983">
        <v>125</v>
      </c>
      <c r="AD983">
        <v>100</v>
      </c>
      <c r="AE983">
        <v>80</v>
      </c>
      <c r="AF983">
        <v>85</v>
      </c>
      <c r="AG983">
        <v>75</v>
      </c>
      <c r="AH983">
        <v>55</v>
      </c>
      <c r="AI983">
        <v>3</v>
      </c>
      <c r="AK983"/>
      <c r="AL983" s="35"/>
      <c r="AO983" s="3" t="str">
        <f t="shared" si="52"/>
        <v>Dudunsparce DB</v>
      </c>
    </row>
    <row r="984" spans="26:41" x14ac:dyDescent="0.25">
      <c r="Z984">
        <v>983</v>
      </c>
      <c r="AA984" t="s">
        <v>1034</v>
      </c>
      <c r="AB984" s="3" t="str">
        <f t="shared" si="51"/>
        <v>https://pokemondb.net/pokedex/Kingambit</v>
      </c>
      <c r="AC984">
        <v>100</v>
      </c>
      <c r="AD984">
        <v>135</v>
      </c>
      <c r="AE984">
        <v>120</v>
      </c>
      <c r="AF984">
        <v>60</v>
      </c>
      <c r="AG984">
        <v>85</v>
      </c>
      <c r="AH984">
        <v>50</v>
      </c>
      <c r="AI984">
        <v>5</v>
      </c>
      <c r="AK984"/>
      <c r="AL984" s="35"/>
      <c r="AO984" s="3" t="str">
        <f t="shared" si="52"/>
        <v>Kingambit DB</v>
      </c>
    </row>
    <row r="985" spans="26:41" x14ac:dyDescent="0.25">
      <c r="Z985">
        <v>984</v>
      </c>
      <c r="AA985" t="s">
        <v>1035</v>
      </c>
      <c r="AB985" s="3" t="str">
        <f t="shared" si="51"/>
        <v>https://pokemondb.net/pokedex/Great Tusk</v>
      </c>
      <c r="AC985">
        <v>115</v>
      </c>
      <c r="AD985">
        <v>131</v>
      </c>
      <c r="AE985">
        <v>131</v>
      </c>
      <c r="AF985">
        <v>53</v>
      </c>
      <c r="AG985">
        <v>53</v>
      </c>
      <c r="AH985">
        <v>87</v>
      </c>
      <c r="AI985">
        <v>6</v>
      </c>
      <c r="AK985"/>
      <c r="AL985" s="35"/>
      <c r="AO985" s="3" t="str">
        <f t="shared" si="52"/>
        <v>Great Tusk DB</v>
      </c>
    </row>
    <row r="986" spans="26:41" x14ac:dyDescent="0.25">
      <c r="Z986">
        <v>985</v>
      </c>
      <c r="AA986" t="s">
        <v>1036</v>
      </c>
      <c r="AB986" s="3" t="str">
        <f t="shared" si="51"/>
        <v>https://pokemondb.net/pokedex/Scream Tail</v>
      </c>
      <c r="AC986">
        <v>115</v>
      </c>
      <c r="AD986">
        <v>65</v>
      </c>
      <c r="AE986">
        <v>99</v>
      </c>
      <c r="AF986">
        <v>65</v>
      </c>
      <c r="AG986">
        <v>115</v>
      </c>
      <c r="AH986">
        <v>111</v>
      </c>
      <c r="AI986">
        <v>6</v>
      </c>
      <c r="AK986"/>
      <c r="AL986" s="35"/>
      <c r="AO986" s="3" t="str">
        <f t="shared" si="52"/>
        <v>Scream Tail DB</v>
      </c>
    </row>
    <row r="987" spans="26:41" x14ac:dyDescent="0.25">
      <c r="Z987">
        <v>986</v>
      </c>
      <c r="AA987" t="s">
        <v>1037</v>
      </c>
      <c r="AB987" s="3" t="str">
        <f t="shared" si="51"/>
        <v>https://pokemondb.net/pokedex/Brute Bonnet</v>
      </c>
      <c r="AC987">
        <v>111</v>
      </c>
      <c r="AD987">
        <v>127</v>
      </c>
      <c r="AE987">
        <v>99</v>
      </c>
      <c r="AF987">
        <v>79</v>
      </c>
      <c r="AG987">
        <v>99</v>
      </c>
      <c r="AH987">
        <v>55</v>
      </c>
      <c r="AI987">
        <v>6</v>
      </c>
      <c r="AK987"/>
      <c r="AL987" s="35"/>
      <c r="AO987" s="3" t="str">
        <f t="shared" si="52"/>
        <v>Brute Bonnet DB</v>
      </c>
    </row>
    <row r="988" spans="26:41" x14ac:dyDescent="0.25">
      <c r="Z988">
        <v>987</v>
      </c>
      <c r="AA988" t="s">
        <v>1038</v>
      </c>
      <c r="AB988" s="3" t="str">
        <f t="shared" si="51"/>
        <v>https://pokemondb.net/pokedex/Flutter Mane</v>
      </c>
      <c r="AC988">
        <v>55</v>
      </c>
      <c r="AD988">
        <v>55</v>
      </c>
      <c r="AE988">
        <v>55</v>
      </c>
      <c r="AF988">
        <v>135</v>
      </c>
      <c r="AG988">
        <v>135</v>
      </c>
      <c r="AH988">
        <v>135</v>
      </c>
      <c r="AI988">
        <v>6</v>
      </c>
      <c r="AK988"/>
      <c r="AL988" s="35"/>
      <c r="AO988" s="3" t="str">
        <f t="shared" si="52"/>
        <v>Flutter Mane DB</v>
      </c>
    </row>
    <row r="989" spans="26:41" x14ac:dyDescent="0.25">
      <c r="Z989">
        <v>988</v>
      </c>
      <c r="AA989" t="s">
        <v>1039</v>
      </c>
      <c r="AB989" s="3" t="str">
        <f t="shared" si="51"/>
        <v>https://pokemondb.net/pokedex/Slither Wing</v>
      </c>
      <c r="AC989">
        <v>85</v>
      </c>
      <c r="AD989">
        <v>135</v>
      </c>
      <c r="AE989">
        <v>79</v>
      </c>
      <c r="AF989">
        <v>85</v>
      </c>
      <c r="AG989">
        <v>105</v>
      </c>
      <c r="AH989">
        <v>81</v>
      </c>
      <c r="AI989">
        <v>6</v>
      </c>
      <c r="AK989"/>
      <c r="AL989" s="35"/>
      <c r="AO989" s="3" t="str">
        <f t="shared" si="52"/>
        <v>Slither Wing DB</v>
      </c>
    </row>
    <row r="990" spans="26:41" x14ac:dyDescent="0.25">
      <c r="Z990">
        <v>989</v>
      </c>
      <c r="AA990" t="s">
        <v>1040</v>
      </c>
      <c r="AB990" s="3" t="str">
        <f t="shared" si="51"/>
        <v>https://pokemondb.net/pokedex/Sandy Shocks</v>
      </c>
      <c r="AC990">
        <v>85</v>
      </c>
      <c r="AD990">
        <v>81</v>
      </c>
      <c r="AE990">
        <v>97</v>
      </c>
      <c r="AF990">
        <v>121</v>
      </c>
      <c r="AG990">
        <v>85</v>
      </c>
      <c r="AH990">
        <v>101</v>
      </c>
      <c r="AI990">
        <v>6</v>
      </c>
      <c r="AK990"/>
      <c r="AL990" s="35"/>
      <c r="AO990" s="3" t="str">
        <f t="shared" si="52"/>
        <v>Sandy Shocks DB</v>
      </c>
    </row>
    <row r="991" spans="26:41" x14ac:dyDescent="0.25">
      <c r="Z991">
        <v>990</v>
      </c>
      <c r="AA991" t="s">
        <v>1041</v>
      </c>
      <c r="AB991" s="3" t="str">
        <f t="shared" si="51"/>
        <v>https://pokemondb.net/pokedex/Iron Treads</v>
      </c>
      <c r="AC991">
        <v>90</v>
      </c>
      <c r="AD991">
        <v>112</v>
      </c>
      <c r="AE991">
        <v>120</v>
      </c>
      <c r="AF991">
        <v>72</v>
      </c>
      <c r="AG991">
        <v>70</v>
      </c>
      <c r="AH991">
        <v>106</v>
      </c>
      <c r="AI991">
        <v>6</v>
      </c>
      <c r="AK991"/>
      <c r="AL991" s="35"/>
      <c r="AO991" s="3" t="str">
        <f t="shared" si="52"/>
        <v>Iron Treads DB</v>
      </c>
    </row>
    <row r="992" spans="26:41" x14ac:dyDescent="0.25">
      <c r="Z992">
        <v>991</v>
      </c>
      <c r="AA992" t="s">
        <v>1042</v>
      </c>
      <c r="AB992" s="3" t="str">
        <f t="shared" si="51"/>
        <v>https://pokemondb.net/pokedex/Iron Bundle</v>
      </c>
      <c r="AC992">
        <v>56</v>
      </c>
      <c r="AD992">
        <v>80</v>
      </c>
      <c r="AE992">
        <v>114</v>
      </c>
      <c r="AF992">
        <v>124</v>
      </c>
      <c r="AG992">
        <v>60</v>
      </c>
      <c r="AH992">
        <v>136</v>
      </c>
      <c r="AI992">
        <v>6</v>
      </c>
      <c r="AK992"/>
      <c r="AL992" s="35"/>
      <c r="AO992" s="3" t="str">
        <f t="shared" si="52"/>
        <v>Iron Bundle DB</v>
      </c>
    </row>
    <row r="993" spans="26:41" x14ac:dyDescent="0.25">
      <c r="Z993">
        <v>992</v>
      </c>
      <c r="AA993" t="s">
        <v>1043</v>
      </c>
      <c r="AB993" s="3" t="str">
        <f t="shared" si="51"/>
        <v>https://pokemondb.net/pokedex/Iron Hands</v>
      </c>
      <c r="AC993">
        <v>154</v>
      </c>
      <c r="AD993">
        <v>140</v>
      </c>
      <c r="AE993">
        <v>108</v>
      </c>
      <c r="AF993">
        <v>50</v>
      </c>
      <c r="AG993">
        <v>68</v>
      </c>
      <c r="AH993">
        <v>50</v>
      </c>
      <c r="AI993">
        <v>6</v>
      </c>
      <c r="AK993"/>
      <c r="AL993" s="35"/>
      <c r="AO993" s="3" t="str">
        <f t="shared" si="52"/>
        <v>Iron Hands DB</v>
      </c>
    </row>
    <row r="994" spans="26:41" x14ac:dyDescent="0.25">
      <c r="Z994">
        <v>993</v>
      </c>
      <c r="AA994" t="s">
        <v>1044</v>
      </c>
      <c r="AB994" s="3" t="str">
        <f t="shared" si="51"/>
        <v>https://pokemondb.net/pokedex/Iron Jugulis</v>
      </c>
      <c r="AC994">
        <v>94</v>
      </c>
      <c r="AD994">
        <v>80</v>
      </c>
      <c r="AE994">
        <v>86</v>
      </c>
      <c r="AF994">
        <v>122</v>
      </c>
      <c r="AG994">
        <v>80</v>
      </c>
      <c r="AH994">
        <v>108</v>
      </c>
      <c r="AI994">
        <v>6</v>
      </c>
      <c r="AK994"/>
      <c r="AL994" s="35"/>
      <c r="AO994" s="3" t="str">
        <f t="shared" si="52"/>
        <v>Iron Jugulis DB</v>
      </c>
    </row>
    <row r="995" spans="26:41" x14ac:dyDescent="0.25">
      <c r="Z995">
        <v>994</v>
      </c>
      <c r="AA995" t="s">
        <v>1045</v>
      </c>
      <c r="AB995" s="3" t="str">
        <f t="shared" si="51"/>
        <v>https://pokemondb.net/pokedex/Iron Moth</v>
      </c>
      <c r="AC995">
        <v>80</v>
      </c>
      <c r="AD995">
        <v>70</v>
      </c>
      <c r="AE995">
        <v>60</v>
      </c>
      <c r="AF995">
        <v>140</v>
      </c>
      <c r="AG995">
        <v>110</v>
      </c>
      <c r="AH995">
        <v>110</v>
      </c>
      <c r="AI995">
        <v>6</v>
      </c>
      <c r="AK995"/>
      <c r="AL995" s="35"/>
      <c r="AO995" s="3" t="str">
        <f t="shared" si="52"/>
        <v>Iron Moth DB</v>
      </c>
    </row>
    <row r="996" spans="26:41" x14ac:dyDescent="0.25">
      <c r="Z996">
        <v>995</v>
      </c>
      <c r="AA996" t="s">
        <v>1046</v>
      </c>
      <c r="AB996" s="3" t="str">
        <f t="shared" si="51"/>
        <v>https://pokemondb.net/pokedex/Iron Thorns</v>
      </c>
      <c r="AC996">
        <v>100</v>
      </c>
      <c r="AD996">
        <v>134</v>
      </c>
      <c r="AE996">
        <v>110</v>
      </c>
      <c r="AF996">
        <v>70</v>
      </c>
      <c r="AG996">
        <v>84</v>
      </c>
      <c r="AH996">
        <v>72</v>
      </c>
      <c r="AI996">
        <v>6</v>
      </c>
      <c r="AK996"/>
      <c r="AL996" s="35"/>
      <c r="AO996" s="3" t="str">
        <f t="shared" si="52"/>
        <v>Iron Thorns DB</v>
      </c>
    </row>
    <row r="997" spans="26:41" x14ac:dyDescent="0.25">
      <c r="Z997">
        <v>996</v>
      </c>
      <c r="AA997" t="s">
        <v>1047</v>
      </c>
      <c r="AB997" s="3" t="str">
        <f t="shared" si="51"/>
        <v>https://pokemondb.net/pokedex/Frigibax</v>
      </c>
      <c r="AC997">
        <v>65</v>
      </c>
      <c r="AD997">
        <v>75</v>
      </c>
      <c r="AE997">
        <v>45</v>
      </c>
      <c r="AF997">
        <v>35</v>
      </c>
      <c r="AG997">
        <v>45</v>
      </c>
      <c r="AH997">
        <v>55</v>
      </c>
      <c r="AI997">
        <v>3</v>
      </c>
      <c r="AJ997">
        <v>1</v>
      </c>
      <c r="AK997"/>
      <c r="AL997" s="35"/>
      <c r="AO997" s="3" t="str">
        <f t="shared" si="52"/>
        <v>Frigibax DB</v>
      </c>
    </row>
    <row r="998" spans="26:41" x14ac:dyDescent="0.25">
      <c r="Z998">
        <v>997</v>
      </c>
      <c r="AA998" t="s">
        <v>1048</v>
      </c>
      <c r="AB998" s="3" t="str">
        <f t="shared" si="51"/>
        <v>https://pokemondb.net/pokedex/Arctibax</v>
      </c>
      <c r="AC998">
        <v>90</v>
      </c>
      <c r="AD998">
        <v>95</v>
      </c>
      <c r="AE998">
        <v>66</v>
      </c>
      <c r="AF998">
        <v>45</v>
      </c>
      <c r="AG998">
        <v>65</v>
      </c>
      <c r="AH998">
        <v>62</v>
      </c>
      <c r="AI998">
        <v>4</v>
      </c>
      <c r="AJ998">
        <v>35</v>
      </c>
      <c r="AK998"/>
      <c r="AL998" s="35"/>
      <c r="AO998" s="3" t="str">
        <f t="shared" si="52"/>
        <v>Arctibax DB</v>
      </c>
    </row>
    <row r="999" spans="26:41" x14ac:dyDescent="0.25">
      <c r="Z999">
        <v>998</v>
      </c>
      <c r="AA999" t="s">
        <v>1049</v>
      </c>
      <c r="AB999" s="3" t="str">
        <f t="shared" si="51"/>
        <v>https://pokemondb.net/pokedex/Baxcalibur</v>
      </c>
      <c r="AC999">
        <v>115</v>
      </c>
      <c r="AD999">
        <v>145</v>
      </c>
      <c r="AE999">
        <v>92</v>
      </c>
      <c r="AF999">
        <v>75</v>
      </c>
      <c r="AG999">
        <v>86</v>
      </c>
      <c r="AH999">
        <v>87</v>
      </c>
      <c r="AI999">
        <v>5</v>
      </c>
      <c r="AJ999">
        <v>54</v>
      </c>
      <c r="AK999"/>
      <c r="AL999" s="35"/>
      <c r="AO999" s="3" t="str">
        <f t="shared" si="52"/>
        <v>Baxcalibur DB</v>
      </c>
    </row>
    <row r="1000" spans="26:41" x14ac:dyDescent="0.25">
      <c r="Z1000">
        <v>999</v>
      </c>
      <c r="AA1000" t="s">
        <v>1050</v>
      </c>
      <c r="AB1000" s="3" t="str">
        <f t="shared" si="51"/>
        <v>https://pokemondb.net/pokedex/Gimmighoul</v>
      </c>
      <c r="AC1000">
        <v>45</v>
      </c>
      <c r="AD1000">
        <v>30</v>
      </c>
      <c r="AE1000">
        <v>70</v>
      </c>
      <c r="AF1000">
        <v>75</v>
      </c>
      <c r="AG1000">
        <v>70</v>
      </c>
      <c r="AH1000">
        <v>10</v>
      </c>
      <c r="AI1000">
        <v>3</v>
      </c>
      <c r="AJ1000">
        <v>1</v>
      </c>
      <c r="AK1000"/>
      <c r="AL1000" s="35"/>
      <c r="AO1000" s="3" t="str">
        <f t="shared" si="52"/>
        <v>Gimmighoul DB</v>
      </c>
    </row>
    <row r="1001" spans="26:41" x14ac:dyDescent="0.25">
      <c r="Z1001">
        <v>1000</v>
      </c>
      <c r="AA1001" t="s">
        <v>1051</v>
      </c>
      <c r="AB1001" s="3" t="str">
        <f t="shared" si="51"/>
        <v>https://pokemondb.net/pokedex/Gholdengo</v>
      </c>
      <c r="AC1001">
        <v>87</v>
      </c>
      <c r="AD1001">
        <v>60</v>
      </c>
      <c r="AE1001">
        <v>95</v>
      </c>
      <c r="AF1001">
        <v>133</v>
      </c>
      <c r="AG1001">
        <v>91</v>
      </c>
      <c r="AH1001">
        <v>84</v>
      </c>
      <c r="AI1001">
        <v>5</v>
      </c>
      <c r="AK1001"/>
      <c r="AL1001" s="35"/>
      <c r="AO1001" s="3" t="str">
        <f t="shared" si="52"/>
        <v>Gholdengo DB</v>
      </c>
    </row>
    <row r="1002" spans="26:41" x14ac:dyDescent="0.25">
      <c r="Z1002">
        <v>1001</v>
      </c>
      <c r="AA1002" t="s">
        <v>1052</v>
      </c>
      <c r="AB1002" s="3" t="str">
        <f t="shared" si="51"/>
        <v>https://pokemondb.net/pokedex/Wo-Chien</v>
      </c>
      <c r="AC1002">
        <v>85</v>
      </c>
      <c r="AD1002">
        <v>85</v>
      </c>
      <c r="AE1002">
        <v>100</v>
      </c>
      <c r="AF1002">
        <v>95</v>
      </c>
      <c r="AG1002">
        <v>135</v>
      </c>
      <c r="AH1002">
        <v>70</v>
      </c>
      <c r="AI1002">
        <v>7</v>
      </c>
      <c r="AK1002"/>
      <c r="AL1002" s="35"/>
      <c r="AO1002" s="3" t="str">
        <f t="shared" si="52"/>
        <v>Wo-Chien DB</v>
      </c>
    </row>
    <row r="1003" spans="26:41" x14ac:dyDescent="0.25">
      <c r="Z1003">
        <v>1002</v>
      </c>
      <c r="AA1003" t="s">
        <v>1053</v>
      </c>
      <c r="AB1003" s="3" t="str">
        <f t="shared" si="51"/>
        <v>https://pokemondb.net/pokedex/Chien-Pao</v>
      </c>
      <c r="AC1003">
        <v>80</v>
      </c>
      <c r="AD1003">
        <v>120</v>
      </c>
      <c r="AE1003">
        <v>80</v>
      </c>
      <c r="AF1003">
        <v>90</v>
      </c>
      <c r="AG1003">
        <v>65</v>
      </c>
      <c r="AH1003">
        <v>135</v>
      </c>
      <c r="AI1003">
        <v>7</v>
      </c>
      <c r="AK1003"/>
      <c r="AL1003" s="35"/>
      <c r="AO1003" s="3" t="str">
        <f t="shared" si="52"/>
        <v>Chien-Pao DB</v>
      </c>
    </row>
    <row r="1004" spans="26:41" x14ac:dyDescent="0.25">
      <c r="Z1004">
        <v>1003</v>
      </c>
      <c r="AA1004" t="s">
        <v>1054</v>
      </c>
      <c r="AB1004" s="3" t="str">
        <f t="shared" si="51"/>
        <v>https://pokemondb.net/pokedex/Ting-Lu</v>
      </c>
      <c r="AC1004">
        <v>155</v>
      </c>
      <c r="AD1004">
        <v>110</v>
      </c>
      <c r="AE1004">
        <v>125</v>
      </c>
      <c r="AF1004">
        <v>55</v>
      </c>
      <c r="AG1004">
        <v>80</v>
      </c>
      <c r="AH1004">
        <v>45</v>
      </c>
      <c r="AI1004">
        <v>7</v>
      </c>
      <c r="AK1004"/>
      <c r="AL1004" s="35"/>
      <c r="AO1004" s="3" t="str">
        <f t="shared" si="52"/>
        <v>Ting-Lu DB</v>
      </c>
    </row>
    <row r="1005" spans="26:41" x14ac:dyDescent="0.25">
      <c r="Z1005">
        <v>1004</v>
      </c>
      <c r="AA1005" t="s">
        <v>1055</v>
      </c>
      <c r="AB1005" s="3" t="str">
        <f t="shared" si="51"/>
        <v>https://pokemondb.net/pokedex/Chi-Yu</v>
      </c>
      <c r="AC1005">
        <v>55</v>
      </c>
      <c r="AD1005">
        <v>80</v>
      </c>
      <c r="AE1005">
        <v>80</v>
      </c>
      <c r="AF1005">
        <v>135</v>
      </c>
      <c r="AG1005">
        <v>120</v>
      </c>
      <c r="AH1005">
        <v>100</v>
      </c>
      <c r="AI1005">
        <v>7</v>
      </c>
      <c r="AK1005"/>
      <c r="AL1005" s="35"/>
      <c r="AO1005" s="3" t="str">
        <f t="shared" si="52"/>
        <v>Chi-Yu DB</v>
      </c>
    </row>
    <row r="1006" spans="26:41" x14ac:dyDescent="0.25">
      <c r="Z1006">
        <v>1005</v>
      </c>
      <c r="AA1006" t="s">
        <v>1056</v>
      </c>
      <c r="AB1006" s="3" t="str">
        <f t="shared" si="51"/>
        <v>https://pokemondb.net/pokedex/Roaring Moon</v>
      </c>
      <c r="AC1006">
        <v>105</v>
      </c>
      <c r="AD1006">
        <v>139</v>
      </c>
      <c r="AE1006">
        <v>71</v>
      </c>
      <c r="AF1006">
        <v>55</v>
      </c>
      <c r="AG1006">
        <v>101</v>
      </c>
      <c r="AH1006">
        <v>119</v>
      </c>
      <c r="AI1006">
        <v>6</v>
      </c>
      <c r="AK1006"/>
      <c r="AL1006" s="35"/>
      <c r="AO1006" s="3" t="str">
        <f t="shared" si="52"/>
        <v>Roaring Moon DB</v>
      </c>
    </row>
    <row r="1007" spans="26:41" x14ac:dyDescent="0.25">
      <c r="Z1007">
        <v>1006</v>
      </c>
      <c r="AA1007" t="s">
        <v>1057</v>
      </c>
      <c r="AB1007" s="3" t="str">
        <f t="shared" si="51"/>
        <v>https://pokemondb.net/pokedex/Iron Valiant</v>
      </c>
      <c r="AC1007">
        <v>74</v>
      </c>
      <c r="AD1007">
        <v>130</v>
      </c>
      <c r="AE1007">
        <v>90</v>
      </c>
      <c r="AF1007">
        <v>120</v>
      </c>
      <c r="AG1007">
        <v>60</v>
      </c>
      <c r="AH1007">
        <v>116</v>
      </c>
      <c r="AI1007">
        <v>6</v>
      </c>
      <c r="AK1007"/>
      <c r="AL1007" s="35"/>
      <c r="AO1007" s="3" t="str">
        <f t="shared" si="52"/>
        <v>Iron Valiant DB</v>
      </c>
    </row>
    <row r="1008" spans="26:41" x14ac:dyDescent="0.25">
      <c r="Z1008">
        <v>1007</v>
      </c>
      <c r="AA1008" t="s">
        <v>1058</v>
      </c>
      <c r="AB1008" s="3" t="str">
        <f t="shared" si="51"/>
        <v>https://pokemondb.net/pokedex/Koraidon</v>
      </c>
      <c r="AC1008">
        <v>100</v>
      </c>
      <c r="AD1008">
        <v>135</v>
      </c>
      <c r="AE1008">
        <v>115</v>
      </c>
      <c r="AF1008">
        <v>85</v>
      </c>
      <c r="AG1008">
        <v>100</v>
      </c>
      <c r="AH1008">
        <v>135</v>
      </c>
      <c r="AI1008">
        <v>7</v>
      </c>
      <c r="AK1008"/>
      <c r="AL1008" s="35"/>
      <c r="AO1008" s="3" t="str">
        <f t="shared" si="52"/>
        <v>Koraidon DB</v>
      </c>
    </row>
    <row r="1009" spans="26:41" x14ac:dyDescent="0.25">
      <c r="Z1009">
        <v>1008</v>
      </c>
      <c r="AA1009" t="s">
        <v>1059</v>
      </c>
      <c r="AB1009" s="3" t="str">
        <f t="shared" si="51"/>
        <v>https://pokemondb.net/pokedex/Miraidon</v>
      </c>
      <c r="AC1009">
        <v>100</v>
      </c>
      <c r="AD1009">
        <v>85</v>
      </c>
      <c r="AE1009">
        <v>100</v>
      </c>
      <c r="AF1009">
        <v>135</v>
      </c>
      <c r="AG1009">
        <v>115</v>
      </c>
      <c r="AH1009">
        <v>135</v>
      </c>
      <c r="AI1009">
        <v>7</v>
      </c>
      <c r="AK1009"/>
      <c r="AL1009" s="35"/>
      <c r="AO1009" s="3" t="str">
        <f t="shared" si="52"/>
        <v>Miraidon DB</v>
      </c>
    </row>
    <row r="1010" spans="26:41" x14ac:dyDescent="0.25">
      <c r="Z1010">
        <v>1009</v>
      </c>
      <c r="AA1010" t="s">
        <v>1060</v>
      </c>
      <c r="AB1010" s="3" t="str">
        <f t="shared" si="51"/>
        <v>https://pokemondb.net/pokedex/Walking Wake</v>
      </c>
      <c r="AC1010">
        <v>99</v>
      </c>
      <c r="AD1010">
        <v>83</v>
      </c>
      <c r="AE1010">
        <v>91</v>
      </c>
      <c r="AF1010">
        <v>125</v>
      </c>
      <c r="AG1010">
        <v>83</v>
      </c>
      <c r="AH1010">
        <v>109</v>
      </c>
      <c r="AI1010">
        <v>6</v>
      </c>
      <c r="AK1010"/>
      <c r="AL1010" s="35"/>
      <c r="AO1010" s="3" t="str">
        <f t="shared" si="52"/>
        <v>Walking Wake DB</v>
      </c>
    </row>
    <row r="1011" spans="26:41" x14ac:dyDescent="0.25">
      <c r="Z1011">
        <v>1010</v>
      </c>
      <c r="AA1011" t="s">
        <v>1061</v>
      </c>
      <c r="AB1011" s="3" t="str">
        <f t="shared" si="51"/>
        <v>https://pokemondb.net/pokedex/Iron Leaves</v>
      </c>
      <c r="AC1011">
        <v>90</v>
      </c>
      <c r="AD1011">
        <v>130</v>
      </c>
      <c r="AE1011">
        <v>88</v>
      </c>
      <c r="AF1011">
        <v>70</v>
      </c>
      <c r="AG1011">
        <v>108</v>
      </c>
      <c r="AH1011">
        <v>104</v>
      </c>
      <c r="AI1011">
        <v>6</v>
      </c>
      <c r="AK1011"/>
      <c r="AL1011" s="35"/>
      <c r="AO1011" s="3" t="str">
        <f t="shared" si="52"/>
        <v>Iron Leaves DB</v>
      </c>
    </row>
    <row r="1012" spans="26:41" x14ac:dyDescent="0.25">
      <c r="Z1012">
        <v>1011</v>
      </c>
      <c r="AA1012" t="s">
        <v>1062</v>
      </c>
      <c r="AB1012" s="3" t="str">
        <f t="shared" si="51"/>
        <v>https://pokemondb.net/pokedex/Dipplin</v>
      </c>
      <c r="AC1012">
        <v>80</v>
      </c>
      <c r="AD1012">
        <v>80</v>
      </c>
      <c r="AE1012">
        <v>110</v>
      </c>
      <c r="AF1012">
        <v>95</v>
      </c>
      <c r="AG1012">
        <v>80</v>
      </c>
      <c r="AH1012">
        <v>40</v>
      </c>
      <c r="AI1012">
        <v>5</v>
      </c>
      <c r="AK1012"/>
      <c r="AL1012" s="35"/>
      <c r="AO1012" s="3" t="str">
        <f t="shared" si="52"/>
        <v>Dipplin DB</v>
      </c>
    </row>
    <row r="1013" spans="26:41" x14ac:dyDescent="0.25">
      <c r="Z1013">
        <v>1012</v>
      </c>
      <c r="AA1013" t="s">
        <v>1063</v>
      </c>
      <c r="AB1013" s="3" t="str">
        <f t="shared" si="51"/>
        <v>https://pokemondb.net/pokedex/Poltchageist</v>
      </c>
      <c r="AC1013">
        <v>40</v>
      </c>
      <c r="AD1013">
        <v>45</v>
      </c>
      <c r="AE1013">
        <v>45</v>
      </c>
      <c r="AF1013">
        <v>74</v>
      </c>
      <c r="AG1013">
        <v>54</v>
      </c>
      <c r="AH1013">
        <v>50</v>
      </c>
      <c r="AI1013">
        <v>4</v>
      </c>
      <c r="AK1013"/>
      <c r="AL1013" s="35"/>
      <c r="AO1013" s="3" t="str">
        <f t="shared" si="52"/>
        <v>Poltchageist DB</v>
      </c>
    </row>
    <row r="1014" spans="26:41" x14ac:dyDescent="0.25">
      <c r="Z1014">
        <v>1013</v>
      </c>
      <c r="AA1014" t="s">
        <v>1064</v>
      </c>
      <c r="AB1014" s="3" t="str">
        <f t="shared" si="51"/>
        <v>https://pokemondb.net/pokedex/Sinistcha</v>
      </c>
      <c r="AC1014">
        <v>71</v>
      </c>
      <c r="AD1014">
        <v>60</v>
      </c>
      <c r="AE1014">
        <v>106</v>
      </c>
      <c r="AF1014">
        <v>121</v>
      </c>
      <c r="AG1014">
        <v>80</v>
      </c>
      <c r="AH1014">
        <v>70</v>
      </c>
      <c r="AI1014">
        <v>4</v>
      </c>
      <c r="AK1014"/>
      <c r="AL1014" s="35"/>
      <c r="AO1014" s="3" t="str">
        <f t="shared" si="52"/>
        <v>Sinistcha DB</v>
      </c>
    </row>
    <row r="1015" spans="26:41" x14ac:dyDescent="0.25">
      <c r="Z1015">
        <v>1014</v>
      </c>
      <c r="AA1015" t="s">
        <v>1065</v>
      </c>
      <c r="AB1015" s="3" t="str">
        <f t="shared" si="51"/>
        <v>https://pokemondb.net/pokedex/Okidogi</v>
      </c>
      <c r="AC1015">
        <v>88</v>
      </c>
      <c r="AD1015">
        <v>128</v>
      </c>
      <c r="AE1015">
        <v>115</v>
      </c>
      <c r="AF1015">
        <v>58</v>
      </c>
      <c r="AG1015">
        <v>86</v>
      </c>
      <c r="AH1015">
        <v>80</v>
      </c>
      <c r="AI1015">
        <v>7</v>
      </c>
      <c r="AK1015"/>
      <c r="AL1015" s="35"/>
      <c r="AO1015" s="3" t="str">
        <f t="shared" si="52"/>
        <v>Okidogi DB</v>
      </c>
    </row>
    <row r="1016" spans="26:41" x14ac:dyDescent="0.25">
      <c r="Z1016">
        <v>1015</v>
      </c>
      <c r="AA1016" t="s">
        <v>1066</v>
      </c>
      <c r="AB1016" s="3" t="str">
        <f t="shared" si="51"/>
        <v>https://pokemondb.net/pokedex/Munkidori</v>
      </c>
      <c r="AC1016">
        <v>88</v>
      </c>
      <c r="AD1016">
        <v>75</v>
      </c>
      <c r="AE1016">
        <v>66</v>
      </c>
      <c r="AF1016">
        <v>130</v>
      </c>
      <c r="AG1016">
        <v>90</v>
      </c>
      <c r="AH1016">
        <v>106</v>
      </c>
      <c r="AI1016">
        <v>7</v>
      </c>
      <c r="AK1016"/>
      <c r="AL1016" s="35"/>
      <c r="AO1016" s="3" t="str">
        <f t="shared" si="52"/>
        <v>Munkidori DB</v>
      </c>
    </row>
    <row r="1017" spans="26:41" x14ac:dyDescent="0.25">
      <c r="Z1017">
        <v>1016</v>
      </c>
      <c r="AA1017" t="s">
        <v>1067</v>
      </c>
      <c r="AB1017" s="3" t="str">
        <f t="shared" si="51"/>
        <v>https://pokemondb.net/pokedex/Fezandipiti</v>
      </c>
      <c r="AC1017">
        <v>88</v>
      </c>
      <c r="AD1017">
        <v>91</v>
      </c>
      <c r="AE1017">
        <v>82</v>
      </c>
      <c r="AF1017">
        <v>70</v>
      </c>
      <c r="AG1017">
        <v>125</v>
      </c>
      <c r="AH1017">
        <v>99</v>
      </c>
      <c r="AI1017">
        <v>7</v>
      </c>
      <c r="AK1017"/>
      <c r="AL1017" s="35"/>
      <c r="AO1017" s="3" t="str">
        <f t="shared" si="52"/>
        <v>Fezandipiti DB</v>
      </c>
    </row>
    <row r="1018" spans="26:41" x14ac:dyDescent="0.25">
      <c r="Z1018">
        <v>1017</v>
      </c>
      <c r="AA1018" t="s">
        <v>1068</v>
      </c>
      <c r="AB1018" s="3" t="str">
        <f t="shared" si="51"/>
        <v>https://pokemondb.net/pokedex/Ogerpon</v>
      </c>
      <c r="AC1018">
        <v>80</v>
      </c>
      <c r="AD1018">
        <v>120</v>
      </c>
      <c r="AE1018">
        <v>84</v>
      </c>
      <c r="AF1018">
        <v>60</v>
      </c>
      <c r="AG1018">
        <v>96</v>
      </c>
      <c r="AH1018">
        <v>110</v>
      </c>
      <c r="AI1018">
        <v>7</v>
      </c>
      <c r="AK1018"/>
      <c r="AL1018" s="35"/>
      <c r="AO1018" s="3" t="str">
        <f t="shared" si="52"/>
        <v>Ogerpon DB</v>
      </c>
    </row>
    <row r="1019" spans="26:41" x14ac:dyDescent="0.25">
      <c r="Z1019">
        <v>1018</v>
      </c>
      <c r="AA1019" t="s">
        <v>1069</v>
      </c>
      <c r="AB1019" s="3" t="str">
        <f t="shared" si="51"/>
        <v>https://pokemondb.net/pokedex/Archaludon</v>
      </c>
      <c r="AC1019">
        <v>90</v>
      </c>
      <c r="AD1019">
        <v>105</v>
      </c>
      <c r="AE1019">
        <v>130</v>
      </c>
      <c r="AF1019">
        <v>125</v>
      </c>
      <c r="AG1019">
        <v>65</v>
      </c>
      <c r="AH1019">
        <v>85</v>
      </c>
      <c r="AI1019">
        <v>5</v>
      </c>
      <c r="AK1019"/>
      <c r="AL1019" s="35"/>
      <c r="AO1019" s="3" t="str">
        <f t="shared" si="52"/>
        <v>Archaludon DB</v>
      </c>
    </row>
    <row r="1020" spans="26:41" x14ac:dyDescent="0.25">
      <c r="Z1020">
        <v>1019</v>
      </c>
      <c r="AA1020" t="s">
        <v>1070</v>
      </c>
      <c r="AB1020" s="3" t="str">
        <f t="shared" si="51"/>
        <v>https://pokemondb.net/pokedex/Hydrapple</v>
      </c>
      <c r="AC1020">
        <v>106</v>
      </c>
      <c r="AD1020">
        <v>80</v>
      </c>
      <c r="AE1020">
        <v>110</v>
      </c>
      <c r="AF1020">
        <v>120</v>
      </c>
      <c r="AG1020">
        <v>80</v>
      </c>
      <c r="AH1020">
        <v>44</v>
      </c>
      <c r="AI1020">
        <v>5</v>
      </c>
      <c r="AK1020"/>
      <c r="AL1020" s="35"/>
      <c r="AO1020" s="3" t="str">
        <f t="shared" si="52"/>
        <v>Hydrapple DB</v>
      </c>
    </row>
    <row r="1021" spans="26:41" x14ac:dyDescent="0.25">
      <c r="Z1021">
        <v>1020</v>
      </c>
      <c r="AA1021" t="s">
        <v>1071</v>
      </c>
      <c r="AB1021" s="3" t="str">
        <f t="shared" si="51"/>
        <v>https://pokemondb.net/pokedex/Gouging Fire</v>
      </c>
      <c r="AC1021">
        <v>105</v>
      </c>
      <c r="AD1021">
        <v>115</v>
      </c>
      <c r="AE1021">
        <v>121</v>
      </c>
      <c r="AF1021">
        <v>65</v>
      </c>
      <c r="AG1021">
        <v>93</v>
      </c>
      <c r="AH1021">
        <v>91</v>
      </c>
      <c r="AI1021">
        <v>7</v>
      </c>
      <c r="AK1021"/>
      <c r="AL1021" s="35"/>
      <c r="AO1021" s="3" t="str">
        <f t="shared" si="52"/>
        <v>Gouging Fire DB</v>
      </c>
    </row>
    <row r="1022" spans="26:41" x14ac:dyDescent="0.25">
      <c r="Z1022">
        <v>1021</v>
      </c>
      <c r="AA1022" t="s">
        <v>1072</v>
      </c>
      <c r="AB1022" s="3" t="str">
        <f t="shared" si="51"/>
        <v>https://pokemondb.net/pokedex/Raging Bolt</v>
      </c>
      <c r="AC1022">
        <v>125</v>
      </c>
      <c r="AD1022">
        <v>73</v>
      </c>
      <c r="AE1022">
        <v>91</v>
      </c>
      <c r="AF1022">
        <v>137</v>
      </c>
      <c r="AG1022">
        <v>89</v>
      </c>
      <c r="AH1022">
        <v>75</v>
      </c>
      <c r="AI1022">
        <v>7</v>
      </c>
      <c r="AK1022"/>
      <c r="AL1022" s="35"/>
      <c r="AO1022" s="3" t="str">
        <f t="shared" si="52"/>
        <v>Raging Bolt DB</v>
      </c>
    </row>
    <row r="1023" spans="26:41" x14ac:dyDescent="0.25">
      <c r="Z1023">
        <v>1022</v>
      </c>
      <c r="AA1023" t="s">
        <v>1073</v>
      </c>
      <c r="AB1023" s="3" t="str">
        <f t="shared" si="51"/>
        <v>https://pokemondb.net/pokedex/Iron Boulder</v>
      </c>
      <c r="AC1023">
        <v>90</v>
      </c>
      <c r="AD1023">
        <v>120</v>
      </c>
      <c r="AE1023">
        <v>80</v>
      </c>
      <c r="AF1023">
        <v>68</v>
      </c>
      <c r="AG1023">
        <v>108</v>
      </c>
      <c r="AH1023">
        <v>124</v>
      </c>
      <c r="AI1023">
        <v>7</v>
      </c>
      <c r="AK1023"/>
      <c r="AL1023" s="35"/>
      <c r="AO1023" s="3" t="str">
        <f t="shared" si="52"/>
        <v>Iron Boulder DB</v>
      </c>
    </row>
    <row r="1024" spans="26:41" x14ac:dyDescent="0.25">
      <c r="Z1024">
        <v>1023</v>
      </c>
      <c r="AA1024" t="s">
        <v>1074</v>
      </c>
      <c r="AB1024" s="3" t="str">
        <f t="shared" si="51"/>
        <v>https://pokemondb.net/pokedex/Iron Crown</v>
      </c>
      <c r="AC1024">
        <v>90</v>
      </c>
      <c r="AD1024">
        <v>72</v>
      </c>
      <c r="AE1024">
        <v>100</v>
      </c>
      <c r="AF1024">
        <v>122</v>
      </c>
      <c r="AG1024">
        <v>108</v>
      </c>
      <c r="AH1024">
        <v>98</v>
      </c>
      <c r="AI1024">
        <v>7</v>
      </c>
      <c r="AK1024"/>
      <c r="AL1024" s="35"/>
      <c r="AO1024" s="3" t="str">
        <f t="shared" si="52"/>
        <v>Iron Crown DB</v>
      </c>
    </row>
    <row r="1025" spans="26:41" x14ac:dyDescent="0.25">
      <c r="Z1025">
        <v>1024</v>
      </c>
      <c r="AA1025" t="s">
        <v>1075</v>
      </c>
      <c r="AB1025" s="3" t="str">
        <f t="shared" si="51"/>
        <v>https://pokemondb.net/pokedex/Terapagos</v>
      </c>
      <c r="AC1025">
        <v>90</v>
      </c>
      <c r="AD1025">
        <v>65</v>
      </c>
      <c r="AE1025">
        <v>85</v>
      </c>
      <c r="AF1025">
        <v>65</v>
      </c>
      <c r="AG1025">
        <v>85</v>
      </c>
      <c r="AH1025">
        <v>60</v>
      </c>
      <c r="AI1025">
        <v>7</v>
      </c>
      <c r="AK1025"/>
      <c r="AL1025" s="35"/>
      <c r="AO1025" s="3" t="str">
        <f t="shared" si="52"/>
        <v>Terapagos DB</v>
      </c>
    </row>
  </sheetData>
  <mergeCells count="2">
    <mergeCell ref="BM3:BN3"/>
    <mergeCell ref="AU2:AV2"/>
  </mergeCells>
  <conditionalFormatting sqref="AK1:AP1025 AI1:AJ1048576 AQ287 AQ295 AK1026:AO1048576">
    <cfRule type="cellIs" dxfId="6" priority="8" operator="equal">
      <formula>7</formula>
    </cfRule>
    <cfRule type="cellIs" dxfId="5" priority="9" operator="equal">
      <formula>6</formula>
    </cfRule>
    <cfRule type="cellIs" dxfId="4" priority="10" operator="equal">
      <formula>5</formula>
    </cfRule>
    <cfRule type="cellIs" dxfId="3" priority="11" operator="equal">
      <formula>4</formula>
    </cfRule>
    <cfRule type="cellIs" dxfId="2" priority="12" operator="equal">
      <formula>3</formula>
    </cfRule>
    <cfRule type="cellIs" dxfId="1" priority="13" operator="equal">
      <formula>2</formula>
    </cfRule>
    <cfRule type="cellIs" dxfId="0" priority="14" operator="equal">
      <formula>1</formula>
    </cfRule>
  </conditionalFormatting>
  <hyperlinks>
    <hyperlink ref="P4" r:id="rId1" xr:uid="{EA63F9CA-B38B-4110-A9E1-E1B58E56383A}"/>
  </hyperlinks>
  <pageMargins left="0.511811024" right="0.511811024" top="0.78740157499999996" bottom="0.78740157499999996" header="0.31496062000000002" footer="0.31496062000000002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9461CB6-2FCD-4B77-A569-BC03DF3AFEDA}">
          <x14:formula1>
            <xm:f>Áreas!$C$3:$C$84</xm:f>
          </x14:formula1>
          <xm:sqref>I4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C5E9C-B5DC-4E32-B326-D8A859E51952}">
  <dimension ref="B2:G86"/>
  <sheetViews>
    <sheetView workbookViewId="0">
      <selection activeCell="I34" sqref="I34"/>
    </sheetView>
  </sheetViews>
  <sheetFormatPr defaultRowHeight="15" x14ac:dyDescent="0.25"/>
  <cols>
    <col min="2" max="2" width="28.42578125" customWidth="1"/>
    <col min="4" max="4" width="26.28515625" bestFit="1" customWidth="1"/>
    <col min="5" max="5" width="14.28515625" bestFit="1" customWidth="1"/>
    <col min="6" max="6" width="24.140625" customWidth="1"/>
  </cols>
  <sheetData>
    <row r="2" spans="2:7" x14ac:dyDescent="0.25">
      <c r="B2" t="s">
        <v>1171</v>
      </c>
    </row>
    <row r="4" spans="2:7" ht="15.75" customHeight="1" x14ac:dyDescent="0.25">
      <c r="B4" t="s">
        <v>1230</v>
      </c>
      <c r="G4" s="26"/>
    </row>
    <row r="5" spans="2:7" x14ac:dyDescent="0.25">
      <c r="B5" t="s">
        <v>1213</v>
      </c>
      <c r="D5" s="33" t="s">
        <v>1139</v>
      </c>
      <c r="E5" t="e">
        <f t="shared" ref="E5:E36" si="0">VLOOKUP(D5,$B$5:$B$50,1,0)</f>
        <v>#N/A</v>
      </c>
    </row>
    <row r="6" spans="2:7" x14ac:dyDescent="0.25">
      <c r="B6" s="27" t="s">
        <v>1231</v>
      </c>
      <c r="D6" s="33" t="s">
        <v>1140</v>
      </c>
      <c r="E6" t="e">
        <f t="shared" si="0"/>
        <v>#N/A</v>
      </c>
    </row>
    <row r="7" spans="2:7" x14ac:dyDescent="0.25">
      <c r="B7" s="27" t="s">
        <v>1232</v>
      </c>
      <c r="D7" s="33" t="s">
        <v>1141</v>
      </c>
      <c r="E7" t="e">
        <f t="shared" si="0"/>
        <v>#N/A</v>
      </c>
    </row>
    <row r="8" spans="2:7" x14ac:dyDescent="0.25">
      <c r="B8" s="27" t="s">
        <v>1233</v>
      </c>
      <c r="D8" s="33" t="s">
        <v>1142</v>
      </c>
      <c r="E8" t="e">
        <f t="shared" si="0"/>
        <v>#N/A</v>
      </c>
    </row>
    <row r="9" spans="2:7" x14ac:dyDescent="0.25">
      <c r="B9" s="27" t="s">
        <v>1234</v>
      </c>
      <c r="D9" s="33" t="s">
        <v>1143</v>
      </c>
      <c r="E9" t="e">
        <f t="shared" si="0"/>
        <v>#N/A</v>
      </c>
    </row>
    <row r="10" spans="2:7" x14ac:dyDescent="0.25">
      <c r="B10" s="27" t="s">
        <v>1235</v>
      </c>
      <c r="D10" s="33" t="s">
        <v>1144</v>
      </c>
      <c r="E10" t="e">
        <f t="shared" si="0"/>
        <v>#N/A</v>
      </c>
    </row>
    <row r="11" spans="2:7" x14ac:dyDescent="0.25">
      <c r="B11" t="s">
        <v>1175</v>
      </c>
      <c r="D11" s="33" t="s">
        <v>1145</v>
      </c>
      <c r="E11" t="e">
        <f t="shared" si="0"/>
        <v>#N/A</v>
      </c>
    </row>
    <row r="12" spans="2:7" x14ac:dyDescent="0.25">
      <c r="B12" s="27" t="s">
        <v>1236</v>
      </c>
      <c r="D12" s="33" t="s">
        <v>1146</v>
      </c>
      <c r="E12" t="e">
        <f t="shared" si="0"/>
        <v>#N/A</v>
      </c>
    </row>
    <row r="13" spans="2:7" x14ac:dyDescent="0.25">
      <c r="B13" s="27" t="s">
        <v>1237</v>
      </c>
      <c r="D13" s="33" t="s">
        <v>1147</v>
      </c>
      <c r="E13" t="e">
        <f t="shared" si="0"/>
        <v>#N/A</v>
      </c>
    </row>
    <row r="14" spans="2:7" x14ac:dyDescent="0.25">
      <c r="B14" s="27" t="s">
        <v>1238</v>
      </c>
      <c r="D14" s="33" t="s">
        <v>1148</v>
      </c>
      <c r="E14" t="e">
        <f t="shared" si="0"/>
        <v>#N/A</v>
      </c>
    </row>
    <row r="15" spans="2:7" x14ac:dyDescent="0.25">
      <c r="B15" s="27" t="s">
        <v>1239</v>
      </c>
      <c r="D15" s="33" t="s">
        <v>1149</v>
      </c>
      <c r="E15" t="e">
        <f t="shared" si="0"/>
        <v>#N/A</v>
      </c>
    </row>
    <row r="16" spans="2:7" x14ac:dyDescent="0.25">
      <c r="B16" s="27" t="s">
        <v>1240</v>
      </c>
      <c r="D16" s="33" t="s">
        <v>1150</v>
      </c>
      <c r="E16" t="e">
        <f t="shared" si="0"/>
        <v>#N/A</v>
      </c>
    </row>
    <row r="17" spans="2:5" x14ac:dyDescent="0.25">
      <c r="B17" s="27" t="s">
        <v>1235</v>
      </c>
      <c r="D17" s="33" t="s">
        <v>1151</v>
      </c>
      <c r="E17" t="e">
        <f t="shared" si="0"/>
        <v>#N/A</v>
      </c>
    </row>
    <row r="18" spans="2:5" x14ac:dyDescent="0.25">
      <c r="B18" s="27" t="s">
        <v>1241</v>
      </c>
      <c r="D18" s="33" t="s">
        <v>1152</v>
      </c>
      <c r="E18" t="e">
        <f t="shared" si="0"/>
        <v>#N/A</v>
      </c>
    </row>
    <row r="19" spans="2:5" x14ac:dyDescent="0.25">
      <c r="B19" t="s">
        <v>1219</v>
      </c>
      <c r="D19" s="33" t="s">
        <v>1153</v>
      </c>
      <c r="E19" t="e">
        <f t="shared" si="0"/>
        <v>#N/A</v>
      </c>
    </row>
    <row r="20" spans="2:5" x14ac:dyDescent="0.25">
      <c r="B20" s="27" t="s">
        <v>1242</v>
      </c>
      <c r="D20" s="33" t="s">
        <v>1154</v>
      </c>
      <c r="E20" t="e">
        <f t="shared" si="0"/>
        <v>#N/A</v>
      </c>
    </row>
    <row r="21" spans="2:5" x14ac:dyDescent="0.25">
      <c r="B21" s="27" t="s">
        <v>1243</v>
      </c>
      <c r="D21" s="33" t="s">
        <v>1155</v>
      </c>
      <c r="E21" t="e">
        <f t="shared" si="0"/>
        <v>#N/A</v>
      </c>
    </row>
    <row r="22" spans="2:5" x14ac:dyDescent="0.25">
      <c r="B22" s="27" t="s">
        <v>1244</v>
      </c>
      <c r="D22" s="33" t="s">
        <v>1156</v>
      </c>
      <c r="E22" t="str">
        <f t="shared" si="0"/>
        <v>Estival Avenue</v>
      </c>
    </row>
    <row r="23" spans="2:5" x14ac:dyDescent="0.25">
      <c r="B23" s="27" t="s">
        <v>1235</v>
      </c>
      <c r="D23" s="33" t="s">
        <v>1157</v>
      </c>
      <c r="E23" t="e">
        <f t="shared" si="0"/>
        <v>#N/A</v>
      </c>
    </row>
    <row r="24" spans="2:5" x14ac:dyDescent="0.25">
      <c r="B24" s="27" t="s">
        <v>1245</v>
      </c>
      <c r="D24" s="33" t="s">
        <v>1158</v>
      </c>
      <c r="E24" t="e">
        <f t="shared" si="0"/>
        <v>#N/A</v>
      </c>
    </row>
    <row r="25" spans="2:5" x14ac:dyDescent="0.25">
      <c r="B25" s="27" t="s">
        <v>1246</v>
      </c>
      <c r="D25" s="33" t="s">
        <v>1159</v>
      </c>
      <c r="E25" t="e">
        <f t="shared" si="0"/>
        <v>#N/A</v>
      </c>
    </row>
    <row r="26" spans="2:5" x14ac:dyDescent="0.25">
      <c r="B26" s="27" t="s">
        <v>1247</v>
      </c>
      <c r="D26" s="33" t="s">
        <v>1160</v>
      </c>
      <c r="E26" t="e">
        <f t="shared" si="0"/>
        <v>#N/A</v>
      </c>
    </row>
    <row r="27" spans="2:5" x14ac:dyDescent="0.25">
      <c r="B27" t="s">
        <v>1156</v>
      </c>
      <c r="D27" s="33" t="s">
        <v>1161</v>
      </c>
      <c r="E27" t="e">
        <f t="shared" si="0"/>
        <v>#N/A</v>
      </c>
    </row>
    <row r="28" spans="2:5" x14ac:dyDescent="0.25">
      <c r="B28" s="27" t="s">
        <v>1248</v>
      </c>
      <c r="D28" s="33" t="s">
        <v>1162</v>
      </c>
      <c r="E28" t="str">
        <f t="shared" si="0"/>
        <v>Hibernal Avenue</v>
      </c>
    </row>
    <row r="29" spans="2:5" x14ac:dyDescent="0.25">
      <c r="B29" s="27" t="s">
        <v>1249</v>
      </c>
      <c r="D29" s="33" t="s">
        <v>1163</v>
      </c>
      <c r="E29" t="e">
        <f t="shared" si="0"/>
        <v>#N/A</v>
      </c>
    </row>
    <row r="30" spans="2:5" x14ac:dyDescent="0.25">
      <c r="B30" s="27" t="s">
        <v>1235</v>
      </c>
      <c r="D30" s="33" t="s">
        <v>1164</v>
      </c>
      <c r="E30" t="e">
        <f t="shared" si="0"/>
        <v>#N/A</v>
      </c>
    </row>
    <row r="31" spans="2:5" x14ac:dyDescent="0.25">
      <c r="B31" s="27" t="s">
        <v>1250</v>
      </c>
      <c r="D31" s="33" t="s">
        <v>1165</v>
      </c>
      <c r="E31" t="e">
        <f t="shared" si="0"/>
        <v>#N/A</v>
      </c>
    </row>
    <row r="32" spans="2:5" x14ac:dyDescent="0.25">
      <c r="B32" s="27" t="s">
        <v>1251</v>
      </c>
      <c r="D32" s="33" t="s">
        <v>1166</v>
      </c>
      <c r="E32" t="e">
        <f t="shared" si="0"/>
        <v>#N/A</v>
      </c>
    </row>
    <row r="33" spans="2:5" x14ac:dyDescent="0.25">
      <c r="B33" t="s">
        <v>1252</v>
      </c>
      <c r="D33" s="33" t="s">
        <v>1167</v>
      </c>
      <c r="E33" t="e">
        <f t="shared" si="0"/>
        <v>#N/A</v>
      </c>
    </row>
    <row r="34" spans="2:5" x14ac:dyDescent="0.25">
      <c r="B34" s="27" t="s">
        <v>1253</v>
      </c>
      <c r="D34" s="33" t="s">
        <v>1168</v>
      </c>
      <c r="E34" t="e">
        <f t="shared" si="0"/>
        <v>#N/A</v>
      </c>
    </row>
    <row r="35" spans="2:5" x14ac:dyDescent="0.25">
      <c r="B35" s="27" t="s">
        <v>1254</v>
      </c>
      <c r="D35" s="33" t="s">
        <v>1169</v>
      </c>
      <c r="E35" t="e">
        <f t="shared" si="0"/>
        <v>#N/A</v>
      </c>
    </row>
    <row r="36" spans="2:5" x14ac:dyDescent="0.25">
      <c r="B36" s="27" t="s">
        <v>1255</v>
      </c>
      <c r="D36" s="33" t="s">
        <v>1170</v>
      </c>
      <c r="E36" t="e">
        <f t="shared" si="0"/>
        <v>#N/A</v>
      </c>
    </row>
    <row r="37" spans="2:5" x14ac:dyDescent="0.25">
      <c r="B37" s="27" t="s">
        <v>1256</v>
      </c>
      <c r="D37" s="33" t="s">
        <v>1171</v>
      </c>
      <c r="E37" t="e">
        <f t="shared" ref="E37:E68" si="1">VLOOKUP(D37,$B$5:$B$50,1,0)</f>
        <v>#N/A</v>
      </c>
    </row>
    <row r="38" spans="2:5" x14ac:dyDescent="0.25">
      <c r="B38" t="s">
        <v>1162</v>
      </c>
      <c r="D38" s="33" t="s">
        <v>1172</v>
      </c>
      <c r="E38" t="e">
        <f t="shared" si="1"/>
        <v>#N/A</v>
      </c>
    </row>
    <row r="39" spans="2:5" x14ac:dyDescent="0.25">
      <c r="B39" s="27" t="s">
        <v>1257</v>
      </c>
      <c r="D39" s="33" t="s">
        <v>1173</v>
      </c>
      <c r="E39" t="e">
        <f t="shared" si="1"/>
        <v>#N/A</v>
      </c>
    </row>
    <row r="40" spans="2:5" x14ac:dyDescent="0.25">
      <c r="B40" s="27" t="s">
        <v>1258</v>
      </c>
      <c r="D40" s="33" t="s">
        <v>1174</v>
      </c>
      <c r="E40" t="e">
        <f t="shared" si="1"/>
        <v>#N/A</v>
      </c>
    </row>
    <row r="41" spans="2:5" x14ac:dyDescent="0.25">
      <c r="B41" t="s">
        <v>1259</v>
      </c>
      <c r="D41" s="33" t="s">
        <v>1175</v>
      </c>
      <c r="E41" t="str">
        <f t="shared" si="1"/>
        <v>North Boulevard</v>
      </c>
    </row>
    <row r="42" spans="2:5" x14ac:dyDescent="0.25">
      <c r="B42" s="27" t="s">
        <v>1261</v>
      </c>
      <c r="D42" s="33" t="s">
        <v>1176</v>
      </c>
      <c r="E42" t="e">
        <f t="shared" si="1"/>
        <v>#N/A</v>
      </c>
    </row>
    <row r="43" spans="2:5" x14ac:dyDescent="0.25">
      <c r="B43" t="s">
        <v>1260</v>
      </c>
      <c r="D43" s="33" t="s">
        <v>1177</v>
      </c>
      <c r="E43" t="e">
        <f t="shared" si="1"/>
        <v>#N/A</v>
      </c>
    </row>
    <row r="44" spans="2:5" x14ac:dyDescent="0.25">
      <c r="B44" t="s">
        <v>1262</v>
      </c>
      <c r="D44" s="33" t="s">
        <v>1178</v>
      </c>
      <c r="E44" t="e">
        <f t="shared" si="1"/>
        <v>#N/A</v>
      </c>
    </row>
    <row r="45" spans="2:5" x14ac:dyDescent="0.25">
      <c r="B45" t="s">
        <v>1263</v>
      </c>
      <c r="D45" s="33" t="s">
        <v>1179</v>
      </c>
      <c r="E45" t="e">
        <f t="shared" si="1"/>
        <v>#N/A</v>
      </c>
    </row>
    <row r="46" spans="2:5" x14ac:dyDescent="0.25">
      <c r="B46" s="27" t="s">
        <v>1285</v>
      </c>
      <c r="D46" s="33" t="s">
        <v>1180</v>
      </c>
      <c r="E46" t="e">
        <f t="shared" si="1"/>
        <v>#N/A</v>
      </c>
    </row>
    <row r="47" spans="2:5" x14ac:dyDescent="0.25">
      <c r="B47" t="s">
        <v>1264</v>
      </c>
      <c r="D47" s="33" t="s">
        <v>1181</v>
      </c>
      <c r="E47" t="e">
        <f t="shared" si="1"/>
        <v>#N/A</v>
      </c>
    </row>
    <row r="48" spans="2:5" x14ac:dyDescent="0.25">
      <c r="B48" t="s">
        <v>1265</v>
      </c>
      <c r="D48" s="33" t="s">
        <v>1182</v>
      </c>
      <c r="E48" t="e">
        <f t="shared" si="1"/>
        <v>#N/A</v>
      </c>
    </row>
    <row r="49" spans="2:5" x14ac:dyDescent="0.25">
      <c r="B49" t="s">
        <v>1266</v>
      </c>
      <c r="D49" s="33" t="s">
        <v>1183</v>
      </c>
      <c r="E49" t="e">
        <f t="shared" si="1"/>
        <v>#N/A</v>
      </c>
    </row>
    <row r="50" spans="2:5" x14ac:dyDescent="0.25">
      <c r="B50" t="s">
        <v>1267</v>
      </c>
      <c r="D50" s="33" t="s">
        <v>1184</v>
      </c>
      <c r="E50" t="e">
        <f t="shared" si="1"/>
        <v>#N/A</v>
      </c>
    </row>
    <row r="51" spans="2:5" x14ac:dyDescent="0.25">
      <c r="B51" t="s">
        <v>1174</v>
      </c>
      <c r="D51" s="33" t="s">
        <v>1185</v>
      </c>
      <c r="E51" t="e">
        <f t="shared" si="1"/>
        <v>#N/A</v>
      </c>
    </row>
    <row r="52" spans="2:5" x14ac:dyDescent="0.25">
      <c r="B52" s="27" t="s">
        <v>1286</v>
      </c>
      <c r="D52" s="33" t="s">
        <v>1186</v>
      </c>
      <c r="E52" t="e">
        <f t="shared" si="1"/>
        <v>#N/A</v>
      </c>
    </row>
    <row r="53" spans="2:5" ht="15.75" customHeight="1" x14ac:dyDescent="0.25">
      <c r="D53" s="33" t="s">
        <v>1187</v>
      </c>
      <c r="E53" t="e">
        <f t="shared" si="1"/>
        <v>#N/A</v>
      </c>
    </row>
    <row r="54" spans="2:5" ht="16.5" customHeight="1" x14ac:dyDescent="0.25">
      <c r="D54" s="33" t="s">
        <v>1188</v>
      </c>
      <c r="E54" t="e">
        <f t="shared" si="1"/>
        <v>#N/A</v>
      </c>
    </row>
    <row r="55" spans="2:5" x14ac:dyDescent="0.25">
      <c r="D55" s="33" t="s">
        <v>1189</v>
      </c>
      <c r="E55" t="e">
        <f t="shared" si="1"/>
        <v>#N/A</v>
      </c>
    </row>
    <row r="56" spans="2:5" x14ac:dyDescent="0.25">
      <c r="D56" s="33" t="s">
        <v>1190</v>
      </c>
      <c r="E56" t="e">
        <f t="shared" si="1"/>
        <v>#N/A</v>
      </c>
    </row>
    <row r="57" spans="2:5" x14ac:dyDescent="0.25">
      <c r="D57" s="33" t="s">
        <v>1191</v>
      </c>
      <c r="E57" t="e">
        <f t="shared" si="1"/>
        <v>#N/A</v>
      </c>
    </row>
    <row r="58" spans="2:5" x14ac:dyDescent="0.25">
      <c r="D58" s="33" t="s">
        <v>1192</v>
      </c>
      <c r="E58" t="e">
        <f t="shared" si="1"/>
        <v>#N/A</v>
      </c>
    </row>
    <row r="59" spans="2:5" x14ac:dyDescent="0.25">
      <c r="D59" s="33" t="s">
        <v>1193</v>
      </c>
      <c r="E59" t="e">
        <f t="shared" si="1"/>
        <v>#N/A</v>
      </c>
    </row>
    <row r="60" spans="2:5" x14ac:dyDescent="0.25">
      <c r="D60" s="33" t="s">
        <v>1194</v>
      </c>
      <c r="E60" t="e">
        <f t="shared" si="1"/>
        <v>#N/A</v>
      </c>
    </row>
    <row r="61" spans="2:5" x14ac:dyDescent="0.25">
      <c r="D61" s="33" t="s">
        <v>1195</v>
      </c>
      <c r="E61" t="e">
        <f t="shared" si="1"/>
        <v>#N/A</v>
      </c>
    </row>
    <row r="62" spans="2:5" x14ac:dyDescent="0.25">
      <c r="D62" s="33" t="s">
        <v>1196</v>
      </c>
      <c r="E62" t="e">
        <f t="shared" si="1"/>
        <v>#N/A</v>
      </c>
    </row>
    <row r="63" spans="2:5" x14ac:dyDescent="0.25">
      <c r="D63" s="33" t="s">
        <v>1197</v>
      </c>
      <c r="E63" t="e">
        <f t="shared" si="1"/>
        <v>#N/A</v>
      </c>
    </row>
    <row r="64" spans="2:5" x14ac:dyDescent="0.25">
      <c r="D64" s="33" t="s">
        <v>1198</v>
      </c>
      <c r="E64" t="e">
        <f t="shared" si="1"/>
        <v>#N/A</v>
      </c>
    </row>
    <row r="65" spans="4:5" x14ac:dyDescent="0.25">
      <c r="D65" s="33" t="s">
        <v>1199</v>
      </c>
      <c r="E65" t="e">
        <f t="shared" si="1"/>
        <v>#N/A</v>
      </c>
    </row>
    <row r="66" spans="4:5" x14ac:dyDescent="0.25">
      <c r="D66" s="33" t="s">
        <v>1200</v>
      </c>
      <c r="E66" t="e">
        <f t="shared" si="1"/>
        <v>#N/A</v>
      </c>
    </row>
    <row r="67" spans="4:5" x14ac:dyDescent="0.25">
      <c r="D67" s="33" t="s">
        <v>1201</v>
      </c>
      <c r="E67" t="e">
        <f t="shared" si="1"/>
        <v>#N/A</v>
      </c>
    </row>
    <row r="68" spans="4:5" x14ac:dyDescent="0.25">
      <c r="D68" s="33" t="s">
        <v>1202</v>
      </c>
      <c r="E68" t="e">
        <f t="shared" si="1"/>
        <v>#N/A</v>
      </c>
    </row>
    <row r="69" spans="4:5" x14ac:dyDescent="0.25">
      <c r="D69" s="33" t="s">
        <v>1203</v>
      </c>
      <c r="E69" t="e">
        <f t="shared" ref="E69:E86" si="2">VLOOKUP(D69,$B$5:$B$50,1,0)</f>
        <v>#N/A</v>
      </c>
    </row>
    <row r="70" spans="4:5" x14ac:dyDescent="0.25">
      <c r="D70" s="33" t="s">
        <v>1204</v>
      </c>
      <c r="E70" t="e">
        <f t="shared" si="2"/>
        <v>#N/A</v>
      </c>
    </row>
    <row r="71" spans="4:5" x14ac:dyDescent="0.25">
      <c r="D71" s="33" t="s">
        <v>1205</v>
      </c>
      <c r="E71" t="e">
        <f t="shared" si="2"/>
        <v>#N/A</v>
      </c>
    </row>
    <row r="72" spans="4:5" x14ac:dyDescent="0.25">
      <c r="D72" s="33" t="s">
        <v>1206</v>
      </c>
      <c r="E72" t="e">
        <f t="shared" si="2"/>
        <v>#N/A</v>
      </c>
    </row>
    <row r="73" spans="4:5" x14ac:dyDescent="0.25">
      <c r="D73" s="33" t="s">
        <v>1207</v>
      </c>
      <c r="E73" t="e">
        <f t="shared" si="2"/>
        <v>#N/A</v>
      </c>
    </row>
    <row r="74" spans="4:5" x14ac:dyDescent="0.25">
      <c r="D74" s="33" t="s">
        <v>1208</v>
      </c>
      <c r="E74" t="e">
        <f t="shared" si="2"/>
        <v>#N/A</v>
      </c>
    </row>
    <row r="75" spans="4:5" x14ac:dyDescent="0.25">
      <c r="D75" s="33" t="s">
        <v>1209</v>
      </c>
      <c r="E75" t="e">
        <f t="shared" si="2"/>
        <v>#N/A</v>
      </c>
    </row>
    <row r="76" spans="4:5" x14ac:dyDescent="0.25">
      <c r="D76" s="33" t="s">
        <v>1210</v>
      </c>
      <c r="E76" t="e">
        <f t="shared" si="2"/>
        <v>#N/A</v>
      </c>
    </row>
    <row r="77" spans="4:5" x14ac:dyDescent="0.25">
      <c r="D77" s="33" t="s">
        <v>1211</v>
      </c>
      <c r="E77" t="e">
        <f t="shared" si="2"/>
        <v>#N/A</v>
      </c>
    </row>
    <row r="78" spans="4:5" x14ac:dyDescent="0.25">
      <c r="D78" s="33" t="s">
        <v>1212</v>
      </c>
      <c r="E78" t="e">
        <f t="shared" si="2"/>
        <v>#N/A</v>
      </c>
    </row>
    <row r="79" spans="4:5" x14ac:dyDescent="0.25">
      <c r="D79" s="33" t="s">
        <v>1213</v>
      </c>
      <c r="E79" t="str">
        <f t="shared" si="2"/>
        <v>South Boulevard</v>
      </c>
    </row>
    <row r="80" spans="4:5" x14ac:dyDescent="0.25">
      <c r="D80" s="33" t="s">
        <v>1214</v>
      </c>
      <c r="E80" t="e">
        <f t="shared" si="2"/>
        <v>#N/A</v>
      </c>
    </row>
    <row r="81" spans="4:5" x14ac:dyDescent="0.25">
      <c r="D81" s="33" t="s">
        <v>1215</v>
      </c>
      <c r="E81" t="e">
        <f t="shared" si="2"/>
        <v>#N/A</v>
      </c>
    </row>
    <row r="82" spans="4:5" x14ac:dyDescent="0.25">
      <c r="D82" s="33" t="s">
        <v>1216</v>
      </c>
      <c r="E82" t="e">
        <f t="shared" si="2"/>
        <v>#N/A</v>
      </c>
    </row>
    <row r="83" spans="4:5" x14ac:dyDescent="0.25">
      <c r="D83" s="33" t="s">
        <v>1217</v>
      </c>
      <c r="E83" t="e">
        <f t="shared" si="2"/>
        <v>#N/A</v>
      </c>
    </row>
    <row r="84" spans="4:5" x14ac:dyDescent="0.25">
      <c r="D84" s="33" t="s">
        <v>1218</v>
      </c>
      <c r="E84" t="e">
        <f t="shared" si="2"/>
        <v>#N/A</v>
      </c>
    </row>
    <row r="85" spans="4:5" x14ac:dyDescent="0.25">
      <c r="D85" s="33" t="s">
        <v>1219</v>
      </c>
      <c r="E85" t="str">
        <f t="shared" si="2"/>
        <v>Vernal Avenue</v>
      </c>
    </row>
    <row r="86" spans="4:5" x14ac:dyDescent="0.25">
      <c r="D86" s="33" t="s">
        <v>1220</v>
      </c>
      <c r="E86" t="e">
        <f t="shared" si="2"/>
        <v>#N/A</v>
      </c>
    </row>
  </sheetData>
  <hyperlinks>
    <hyperlink ref="D5" r:id="rId1" tooltip="Ambrette Town" display="https://bulbapedia.bulbagarden.net/wiki/Ambrette_Town" xr:uid="{1F089C39-8D90-4FC0-A410-4A87B37BC9BE}"/>
    <hyperlink ref="D6" r:id="rId2" tooltip="Anistar City" display="https://bulbapedia.bulbagarden.net/wiki/Anistar_City" xr:uid="{514FFB89-3535-419B-8AB7-1C27803DF94C}"/>
    <hyperlink ref="D7" r:id="rId3" tooltip="Aquacorde Town" display="https://bulbapedia.bulbagarden.net/wiki/Aquacorde_Town" xr:uid="{B8B7F6C0-80B6-4427-8619-944F5D9CB290}"/>
    <hyperlink ref="D8" r:id="rId4" tooltip="Autumnal Avenue" display="https://bulbapedia.bulbagarden.net/wiki/Autumnal_Avenue" xr:uid="{372DB547-4EC5-4002-9A83-4C0477488CD5}"/>
    <hyperlink ref="D9" r:id="rId5" tooltip="Azure Bay" display="https://bulbapedia.bulbagarden.net/wiki/Azure_Bay" xr:uid="{B2B3526D-03B3-46BD-B872-2EFA3BA4088D}"/>
    <hyperlink ref="D10" r:id="rId6" tooltip="Baa de Mer Ranch" display="https://bulbapedia.bulbagarden.net/wiki/Baa_de_Mer_Ranch" xr:uid="{5A920D01-3494-4D38-A45A-C9A19B372ED5}"/>
    <hyperlink ref="D11" r:id="rId7" tooltip="Battle Chateau" display="https://bulbapedia.bulbagarden.net/wiki/Battle_Chateau" xr:uid="{2F0CF765-F387-46F9-8491-C6447E277DFB}"/>
    <hyperlink ref="D12" r:id="rId8" tooltip="Battle Institute" display="https://bulbapedia.bulbagarden.net/wiki/Battle_Institute" xr:uid="{A0CADA38-8D32-454F-A3FB-908D946AEACE}"/>
    <hyperlink ref="D13" r:id="rId9" tooltip="Battle Maison" display="https://bulbapedia.bulbagarden.net/wiki/Battle_Maison" xr:uid="{868723D2-A6C1-4185-A8DF-4B8F33F52099}"/>
    <hyperlink ref="D14" r:id="rId10" tooltip="Berry fields (Kalos)" display="https://bulbapedia.bulbagarden.net/wiki/Berry_fields_(Kalos)" xr:uid="{74E535CA-8351-4108-94F1-CDD45DF46BC9}"/>
    <hyperlink ref="D15" r:id="rId11" tooltip="Camphrier Town" display="https://bulbapedia.bulbagarden.net/wiki/Camphrier_Town" xr:uid="{D9716693-2AF1-42D0-8AA1-A98727FC8B8A}"/>
    <hyperlink ref="D16" r:id="rId12" tooltip="Chamber of Emptiness" display="https://bulbapedia.bulbagarden.net/wiki/Chamber_of_Emptiness" xr:uid="{CED6C895-9538-4D7A-9DB2-04B2ECC3587E}"/>
    <hyperlink ref="D17" r:id="rId13" tooltip="Connecting Cave" display="https://bulbapedia.bulbagarden.net/wiki/Connecting_Cave" xr:uid="{E6489D3B-E386-40D1-86AD-9E1E6A8A0444}"/>
    <hyperlink ref="D18" r:id="rId14" tooltip="Coumarine City" display="https://bulbapedia.bulbagarden.net/wiki/Coumarine_City" xr:uid="{01E5CF5B-247C-417A-B269-DBF3D4DBF3B5}"/>
    <hyperlink ref="D19" r:id="rId15" tooltip="Couriway Town" display="https://bulbapedia.bulbagarden.net/wiki/Couriway_Town" xr:uid="{BD772E64-A1D6-4638-B7B6-F0015986DB61}"/>
    <hyperlink ref="D20" r:id="rId16" tooltip="Cyllage City" display="https://bulbapedia.bulbagarden.net/wiki/Cyllage_City" xr:uid="{33F7B078-D565-486A-905D-5F86FD68D403}"/>
    <hyperlink ref="D21" r:id="rId17" tooltip="Dendemille Town" display="https://bulbapedia.bulbagarden.net/wiki/Dendemille_Town" xr:uid="{D5250437-4BCC-443B-B6E7-D4041C7D9874}"/>
    <hyperlink ref="D22" r:id="rId18" tooltip="Estival Avenue" display="https://bulbapedia.bulbagarden.net/wiki/Estival_Avenue" xr:uid="{63A4E728-99AF-4B55-8E66-11BF1E67EB56}"/>
    <hyperlink ref="D23" r:id="rId19" tooltip="Faraway place" display="https://bulbapedia.bulbagarden.net/wiki/Faraway_place" xr:uid="{8489C030-E681-4C75-9AC8-00CCB0453917}"/>
    <hyperlink ref="D24" r:id="rId20" tooltip="Friend Safari" display="https://bulbapedia.bulbagarden.net/wiki/Friend_Safari" xr:uid="{FAEA8BE0-0E9C-47DE-913D-864A6479184F}"/>
    <hyperlink ref="D25" r:id="rId21" tooltip="Frost Cavern" display="https://bulbapedia.bulbagarden.net/wiki/Frost_Cavern" xr:uid="{6BB48828-DEC0-4BC0-B9F3-1F4360566E07}"/>
    <hyperlink ref="D26" r:id="rId22" tooltip="Geosenge Town" display="https://bulbapedia.bulbagarden.net/wiki/Geosenge_Town" xr:uid="{2ECA7F94-B36F-42B1-B174-6F857CBFAD7A}"/>
    <hyperlink ref="D27" r:id="rId23" tooltip="Glittering Cave" display="https://bulbapedia.bulbagarden.net/wiki/Glittering_Cave" xr:uid="{F3F98BE3-0F36-43FA-9207-56F8217BF318}"/>
    <hyperlink ref="D28" r:id="rId24" tooltip="Hibernal Avenue" display="https://bulbapedia.bulbagarden.net/wiki/Hibernal_Avenue" xr:uid="{D6F5837E-F575-4F12-B730-8E01C9F94786}"/>
    <hyperlink ref="D29" r:id="rId25" tooltip="Hometown" display="https://bulbapedia.bulbagarden.net/wiki/Hometown" xr:uid="{BA3E9851-8031-441D-9A9F-B5D35FED7A66}"/>
    <hyperlink ref="D30" r:id="rId26" tooltip="Hotel Richissime" display="https://bulbapedia.bulbagarden.net/wiki/Hotel_Richissime" xr:uid="{1226D220-DA31-4315-836F-A03A5AB9C5DB}"/>
    <hyperlink ref="D31" r:id="rId27" tooltip="Juice Shoppe" display="https://bulbapedia.bulbagarden.net/wiki/Juice_Shoppe" xr:uid="{DBA6DA3C-2A7F-4892-9EFA-FC5091F00499}"/>
    <hyperlink ref="D32" r:id="rId28" tooltip="Kalos hotels" display="https://bulbapedia.bulbagarden.net/wiki/Kalos_hotels" xr:uid="{DE7CAFFE-7155-43B5-AABB-81E4E5526A07}"/>
    <hyperlink ref="D33" r:id="rId29" tooltip="Kalos Power Plant" display="https://bulbapedia.bulbagarden.net/wiki/Kalos_Power_Plant" xr:uid="{26FF138C-7C2A-431E-80C2-AD3E0059F1D2}"/>
    <hyperlink ref="D34" r:id="rId30" tooltip="Kiloude City" display="https://bulbapedia.bulbagarden.net/wiki/Kiloude_City" xr:uid="{3B5D141A-2B8B-408A-A838-4B8C0E2F1685}"/>
    <hyperlink ref="D35" r:id="rId31" tooltip="Laverre City" display="https://bulbapedia.bulbagarden.net/wiki/Laverre_City" xr:uid="{C57B4219-0F3F-45ED-9A8E-7924008A3D90}"/>
    <hyperlink ref="D36" r:id="rId32" tooltip="Lost Hotel" display="https://bulbapedia.bulbagarden.net/wiki/Lost_Hotel" xr:uid="{298D2642-F817-4E8D-A7AC-F4F08F290CCB}"/>
    <hyperlink ref="D37" r:id="rId33" tooltip="Lumiose City" display="https://bulbapedia.bulbagarden.net/wiki/Lumiose_City" xr:uid="{C0765530-8B16-4A51-B07B-F8559EE48890}"/>
    <hyperlink ref="D38" r:id="rId34" tooltip="Lumiose City restaurants" display="https://bulbapedia.bulbagarden.net/wiki/Lumiose_City_restaurants" xr:uid="{5C7B6861-1494-4C63-B16E-53061467F35A}"/>
    <hyperlink ref="D39" r:id="rId35" tooltip="Lumiose Museum" display="https://bulbapedia.bulbagarden.net/wiki/Lumiose_Museum" xr:uid="{B19ECBD5-78D8-4D11-8178-73E635558DDA}"/>
    <hyperlink ref="D40" r:id="rId36" tooltip="Lysandre Labs" display="https://bulbapedia.bulbagarden.net/wiki/Lysandre_Labs" xr:uid="{314CEC9A-7572-4786-8F80-A1D5660554B5}"/>
    <hyperlink ref="D41" r:id="rId37" tooltip="North Boulevard" display="https://bulbapedia.bulbagarden.net/wiki/North_Boulevard" xr:uid="{08613ADD-F3E6-4858-B883-349A9B889EDA}"/>
    <hyperlink ref="D42" r:id="rId38" tooltip="Parfum Palace" display="https://bulbapedia.bulbagarden.net/wiki/Parfum_Palace" xr:uid="{B1735B53-F1D4-4F4D-8525-BDC5F1EE08DA}"/>
    <hyperlink ref="D43" r:id="rId39" tooltip="Player's house" display="https://bulbapedia.bulbagarden.net/wiki/Player%27s_house" xr:uid="{36EA0176-42B1-44DD-87F0-69F0C2643424}"/>
    <hyperlink ref="D44" r:id="rId40" tooltip="Poké Ball Factory" display="https://bulbapedia.bulbagarden.net/wiki/Pok%C3%A9_Ball_Factory" xr:uid="{81C9E005-1952-4648-9B9B-8BBF45A10A43}"/>
    <hyperlink ref="D45" r:id="rId41" tooltip="Poké Mart" display="https://bulbapedia.bulbagarden.net/wiki/Pok%C3%A9_Mart" xr:uid="{FE2001DE-87A5-4785-A921-E8BA18BF5645}"/>
    <hyperlink ref="D46" r:id="rId42" tooltip="Pokémon Center" display="https://bulbapedia.bulbagarden.net/wiki/Pok%C3%A9mon_Center" xr:uid="{46681237-46D1-4A4A-ADFE-25C605B26C3D}"/>
    <hyperlink ref="D47" r:id="rId43" tooltip="Pokémon Day Care" display="https://bulbapedia.bulbagarden.net/wiki/Pok%C3%A9mon_Day_Care" xr:uid="{73EC323A-2D06-4CF0-975D-C985A452CA33}"/>
    <hyperlink ref="D48" r:id="rId44" tooltip="Pokémon League (Kalos)" display="https://bulbapedia.bulbagarden.net/wiki/Pok%C3%A9mon_League_(Kalos)" xr:uid="{A99113B3-7ADF-45C4-9C0E-6976684DEF14}"/>
    <hyperlink ref="D49" r:id="rId45" tooltip="Pokémon Village" display="https://bulbapedia.bulbagarden.net/wiki/Pok%C3%A9mon_Village" xr:uid="{6FD72515-3710-40E9-A78C-6A58EA251F64}"/>
    <hyperlink ref="D50" r:id="rId46" tooltip="Reflection Cave" display="https://bulbapedia.bulbagarden.net/wiki/Reflection_Cave" xr:uid="{D4C3CC34-3162-4C26-BAAB-45BBAC24B59B}"/>
    <hyperlink ref="D51" r:id="rId47" tooltip="Kalos Route 1" display="https://bulbapedia.bulbagarden.net/wiki/Kalos_Route_1" xr:uid="{D8DEDFA4-E01E-4656-906D-7FE63E69346F}"/>
    <hyperlink ref="D52" r:id="rId48" tooltip="Kalos Route 2" display="https://bulbapedia.bulbagarden.net/wiki/Kalos_Route_2" xr:uid="{88200B10-EF33-4F00-BA6F-A404761CD269}"/>
    <hyperlink ref="D53" r:id="rId49" tooltip="Kalos Route 3" display="https://bulbapedia.bulbagarden.net/wiki/Kalos_Route_3" xr:uid="{05DB4A8C-BCBA-4197-A42E-CF41FBC4FAB3}"/>
    <hyperlink ref="D54" r:id="rId50" tooltip="Kalos Route 4" display="https://bulbapedia.bulbagarden.net/wiki/Kalos_Route_4" xr:uid="{C1283625-18AD-4568-847F-EE3BFAD63C45}"/>
    <hyperlink ref="D55" r:id="rId51" tooltip="Kalos Route 5" display="https://bulbapedia.bulbagarden.net/wiki/Kalos_Route_5" xr:uid="{C3A32EDE-DB4F-49C2-BF54-CA74AE65D257}"/>
    <hyperlink ref="D56" r:id="rId52" tooltip="Kalos Route 6" display="https://bulbapedia.bulbagarden.net/wiki/Kalos_Route_6" xr:uid="{3B7569A2-A5F6-4B67-9529-5BBC4D8F7DCE}"/>
    <hyperlink ref="D57" r:id="rId53" tooltip="Kalos Route 7" display="https://bulbapedia.bulbagarden.net/wiki/Kalos_Route_7" xr:uid="{2DF00002-EA8E-479C-BE62-1113C73B227A}"/>
    <hyperlink ref="D58" r:id="rId54" tooltip="Kalos Route 8" display="https://bulbapedia.bulbagarden.net/wiki/Kalos_Route_8" xr:uid="{3BD04366-4457-4012-B24D-3F59C15C17FA}"/>
    <hyperlink ref="D59" r:id="rId55" tooltip="Kalos Route 9" display="https://bulbapedia.bulbagarden.net/wiki/Kalos_Route_9" xr:uid="{C002074C-FED6-4094-A727-CB72E9C4C1CF}"/>
    <hyperlink ref="D60" r:id="rId56" tooltip="Kalos Route 10" display="https://bulbapedia.bulbagarden.net/wiki/Kalos_Route_10" xr:uid="{EE4494AA-FB78-4529-AD0B-5AB46858B5CA}"/>
    <hyperlink ref="D61" r:id="rId57" tooltip="Kalos Route 11" display="https://bulbapedia.bulbagarden.net/wiki/Kalos_Route_11" xr:uid="{3D81A56B-18AF-48A3-B196-140EEE9522DB}"/>
    <hyperlink ref="D62" r:id="rId58" tooltip="Kalos Route 12" display="https://bulbapedia.bulbagarden.net/wiki/Kalos_Route_12" xr:uid="{9B500298-7A34-4F24-8562-32F4E7585379}"/>
    <hyperlink ref="D63" r:id="rId59" tooltip="Kalos Route 13" display="https://bulbapedia.bulbagarden.net/wiki/Kalos_Route_13" xr:uid="{FF7C9B12-9A7C-43CF-BFAE-CDF416F239AE}"/>
    <hyperlink ref="D64" r:id="rId60" tooltip="Kalos Route 14" display="https://bulbapedia.bulbagarden.net/wiki/Kalos_Route_14" xr:uid="{B1779C92-1CB9-4282-98A0-2DF7F37962B7}"/>
    <hyperlink ref="D65" r:id="rId61" tooltip="Kalos Route 15" display="https://bulbapedia.bulbagarden.net/wiki/Kalos_Route_15" xr:uid="{43155159-41E5-45DC-A0FB-40E7F5BB3B09}"/>
    <hyperlink ref="D66" r:id="rId62" tooltip="Kalos Route 16" display="https://bulbapedia.bulbagarden.net/wiki/Kalos_Route_16" xr:uid="{51B016CF-167F-4138-B315-CBB1CB8827AA}"/>
    <hyperlink ref="D67" r:id="rId63" tooltip="Kalos Route 17" display="https://bulbapedia.bulbagarden.net/wiki/Kalos_Route_17" xr:uid="{ECA9010B-DCBF-488C-86BA-9EA53B9D1AA6}"/>
    <hyperlink ref="D68" r:id="rId64" tooltip="Kalos Route 18" display="https://bulbapedia.bulbagarden.net/wiki/Kalos_Route_18" xr:uid="{348E0BBE-9A43-4CF8-9AA1-19298353E6AC}"/>
    <hyperlink ref="D69" r:id="rId65" tooltip="Kalos Route 19" display="https://bulbapedia.bulbagarden.net/wiki/Kalos_Route_19" xr:uid="{44644471-DF91-42FF-B1BF-B9EF632343A8}"/>
    <hyperlink ref="D70" r:id="rId66" tooltip="Kalos Route 20" display="https://bulbapedia.bulbagarden.net/wiki/Kalos_Route_20" xr:uid="{6096E2B3-2504-4FEE-866B-CC15C7830024}"/>
    <hyperlink ref="D71" r:id="rId67" tooltip="Kalos Route 21" display="https://bulbapedia.bulbagarden.net/wiki/Kalos_Route_21" xr:uid="{84A345AD-8D60-4584-A96B-3325F621B292}"/>
    <hyperlink ref="D72" r:id="rId68" tooltip="Kalos Route 22" display="https://bulbapedia.bulbagarden.net/wiki/Kalos_Route_22" xr:uid="{3CF62FE1-0A0B-4D55-885B-D6851CF5085B}"/>
    <hyperlink ref="D73" r:id="rId69" tooltip="Santalune City" display="https://bulbapedia.bulbagarden.net/wiki/Santalune_City" xr:uid="{912ADFB3-1835-428B-A017-97A05B4EFFC0}"/>
    <hyperlink ref="D74" r:id="rId70" tooltip="Santalune Forest" display="https://bulbapedia.bulbagarden.net/wiki/Santalune_Forest" xr:uid="{1670E685-0988-46FC-96CC-98311E2EC727}"/>
    <hyperlink ref="D75" r:id="rId71" tooltip="Sea Spirit's Den" display="https://bulbapedia.bulbagarden.net/wiki/Sea_Spirit%27s_Den" xr:uid="{C33BC96A-EA47-4AE4-8E5F-3D9E19E4148E}"/>
    <hyperlink ref="D76" r:id="rId72" tooltip="Shabboneau Castle" display="https://bulbapedia.bulbagarden.net/wiki/Shabboneau_Castle" xr:uid="{87BFF99C-290B-474A-AC59-76DE5789EE92}"/>
    <hyperlink ref="D77" r:id="rId73" tooltip="Shalour City" display="https://bulbapedia.bulbagarden.net/wiki/Shalour_City" xr:uid="{47DFB060-B61D-4012-AC93-357EBAABD96B}"/>
    <hyperlink ref="D78" r:id="rId74" tooltip="Snowbelle City" display="https://bulbapedia.bulbagarden.net/wiki/Snowbelle_City" xr:uid="{5E70CB1E-5F7C-4BC1-80F6-C85061508F74}"/>
    <hyperlink ref="D79" r:id="rId75" tooltip="South Boulevard" display="https://bulbapedia.bulbagarden.net/wiki/South_Boulevard" xr:uid="{080D399C-1459-497A-B836-8FE997E9C484}"/>
    <hyperlink ref="D80" r:id="rId76" tooltip="Team Flare Secret HQ" display="https://bulbapedia.bulbagarden.net/wiki/Team_Flare_Secret_HQ" xr:uid="{4EA972FE-E970-49EB-BBF0-A94AB007D57F}"/>
    <hyperlink ref="D81" r:id="rId77" tooltip="Terminus Cave" display="https://bulbapedia.bulbagarden.net/wiki/Terminus_Cave" xr:uid="{693ED732-B995-489D-B613-46B0E41FEC49}"/>
    <hyperlink ref="D82" r:id="rId78" tooltip="Tower of Mastery" display="https://bulbapedia.bulbagarden.net/wiki/Tower_of_Mastery" xr:uid="{302A8121-3612-4117-948B-07AC622A3C68}"/>
    <hyperlink ref="D83" r:id="rId79" tooltip="Unknown Dungeon (Kalos)" display="https://bulbapedia.bulbagarden.net/wiki/Unknown_Dungeon_(Kalos)" xr:uid="{A0C057D6-08D8-4554-8080-DB4964C69A10}"/>
    <hyperlink ref="D84" r:id="rId80" tooltip="Vaniville Town" display="https://bulbapedia.bulbagarden.net/wiki/Vaniville_Town" xr:uid="{55AE304C-4024-4278-AB63-F925D4AF55D6}"/>
    <hyperlink ref="D85" r:id="rId81" tooltip="Vernal Avenue" display="https://bulbapedia.bulbagarden.net/wiki/Vernal_Avenue" xr:uid="{A7F0BB18-EF9B-4F55-8A25-54DCDD7729CD}"/>
    <hyperlink ref="D86" r:id="rId82" tooltip="Victory Road (Kalos)" display="https://bulbapedia.bulbagarden.net/wiki/Victory_Road_(Kalos)" xr:uid="{5744087C-ED13-4C37-9FAF-531465503332}"/>
  </hyperlink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13504-1E34-41B0-9262-83C8F468F4B6}">
  <dimension ref="B2:G54"/>
  <sheetViews>
    <sheetView workbookViewId="0">
      <selection activeCell="O23" sqref="O23"/>
    </sheetView>
  </sheetViews>
  <sheetFormatPr defaultRowHeight="15" x14ac:dyDescent="0.25"/>
  <cols>
    <col min="2" max="2" width="28.42578125" customWidth="1"/>
    <col min="4" max="4" width="29.7109375" style="32" bestFit="1" customWidth="1"/>
    <col min="5" max="5" width="11" customWidth="1"/>
  </cols>
  <sheetData>
    <row r="2" spans="2:7" x14ac:dyDescent="0.25">
      <c r="B2" t="s">
        <v>1283</v>
      </c>
      <c r="D2"/>
    </row>
    <row r="3" spans="2:7" x14ac:dyDescent="0.25">
      <c r="D3"/>
    </row>
    <row r="4" spans="2:7" ht="15.75" customHeight="1" x14ac:dyDescent="0.25">
      <c r="B4" t="s">
        <v>1221</v>
      </c>
      <c r="D4"/>
    </row>
    <row r="5" spans="2:7" x14ac:dyDescent="0.25">
      <c r="D5"/>
    </row>
    <row r="6" spans="2:7" x14ac:dyDescent="0.25">
      <c r="D6"/>
    </row>
    <row r="7" spans="2:7" x14ac:dyDescent="0.25">
      <c r="D7"/>
    </row>
    <row r="8" spans="2:7" x14ac:dyDescent="0.25">
      <c r="D8"/>
      <c r="F8" s="20"/>
      <c r="G8" s="20"/>
    </row>
    <row r="9" spans="2:7" x14ac:dyDescent="0.25">
      <c r="D9"/>
      <c r="F9" s="20"/>
      <c r="G9" s="20"/>
    </row>
    <row r="10" spans="2:7" x14ac:dyDescent="0.25">
      <c r="D10"/>
      <c r="F10" s="20"/>
      <c r="G10" s="20"/>
    </row>
    <row r="11" spans="2:7" x14ac:dyDescent="0.25">
      <c r="D11"/>
      <c r="F11" s="20"/>
      <c r="G11" s="20"/>
    </row>
    <row r="12" spans="2:7" x14ac:dyDescent="0.25">
      <c r="D12"/>
      <c r="F12" s="20"/>
      <c r="G12" s="20"/>
    </row>
    <row r="13" spans="2:7" x14ac:dyDescent="0.25">
      <c r="D13"/>
      <c r="F13" s="20"/>
      <c r="G13" s="20"/>
    </row>
    <row r="14" spans="2:7" x14ac:dyDescent="0.25">
      <c r="D14"/>
      <c r="F14" s="20"/>
      <c r="G14" s="20"/>
    </row>
    <row r="15" spans="2:7" x14ac:dyDescent="0.25">
      <c r="D15"/>
      <c r="F15" s="20"/>
      <c r="G15" s="20"/>
    </row>
    <row r="16" spans="2:7" x14ac:dyDescent="0.25">
      <c r="D16"/>
      <c r="F16" s="20"/>
      <c r="G16" s="20"/>
    </row>
    <row r="17" spans="2:4" x14ac:dyDescent="0.25">
      <c r="B17" s="27"/>
      <c r="D17"/>
    </row>
    <row r="18" spans="2:4" x14ac:dyDescent="0.25">
      <c r="B18" s="27"/>
      <c r="D18"/>
    </row>
    <row r="19" spans="2:4" x14ac:dyDescent="0.25">
      <c r="D19"/>
    </row>
    <row r="20" spans="2:4" x14ac:dyDescent="0.25">
      <c r="B20" s="27"/>
      <c r="D20"/>
    </row>
    <row r="21" spans="2:4" x14ac:dyDescent="0.25">
      <c r="B21" s="27"/>
      <c r="D21"/>
    </row>
    <row r="22" spans="2:4" x14ac:dyDescent="0.25">
      <c r="B22" s="27"/>
    </row>
    <row r="23" spans="2:4" x14ac:dyDescent="0.25">
      <c r="B23" s="27"/>
    </row>
    <row r="24" spans="2:4" x14ac:dyDescent="0.25">
      <c r="B24" s="27"/>
    </row>
    <row r="25" spans="2:4" x14ac:dyDescent="0.25">
      <c r="B25" s="27"/>
    </row>
    <row r="26" spans="2:4" x14ac:dyDescent="0.25">
      <c r="B26" s="27"/>
    </row>
    <row r="28" spans="2:4" x14ac:dyDescent="0.25">
      <c r="B28" s="27"/>
    </row>
    <row r="29" spans="2:4" x14ac:dyDescent="0.25">
      <c r="B29" s="27"/>
    </row>
    <row r="30" spans="2:4" x14ac:dyDescent="0.25">
      <c r="B30" s="27"/>
    </row>
    <row r="31" spans="2:4" x14ac:dyDescent="0.25">
      <c r="B31" s="27"/>
    </row>
    <row r="32" spans="2:4" x14ac:dyDescent="0.25">
      <c r="B32" s="27"/>
    </row>
    <row r="34" spans="2:2" x14ac:dyDescent="0.25">
      <c r="B34" s="27"/>
    </row>
    <row r="35" spans="2:2" x14ac:dyDescent="0.25">
      <c r="B35" s="27"/>
    </row>
    <row r="36" spans="2:2" x14ac:dyDescent="0.25">
      <c r="B36" s="27"/>
    </row>
    <row r="37" spans="2:2" x14ac:dyDescent="0.25">
      <c r="B37" s="27"/>
    </row>
    <row r="39" spans="2:2" x14ac:dyDescent="0.25">
      <c r="B39" s="27"/>
    </row>
    <row r="40" spans="2:2" x14ac:dyDescent="0.25">
      <c r="B40" s="27"/>
    </row>
    <row r="42" spans="2:2" x14ac:dyDescent="0.25">
      <c r="B42" s="27"/>
    </row>
    <row r="53" ht="15.75" customHeight="1" x14ac:dyDescent="0.25"/>
    <row r="54" ht="16.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BC9FF-2EE5-48BE-9428-177359CF8CB9}">
  <dimension ref="B2:G54"/>
  <sheetViews>
    <sheetView workbookViewId="0">
      <selection activeCell="B23" sqref="B23"/>
    </sheetView>
  </sheetViews>
  <sheetFormatPr defaultRowHeight="15" x14ac:dyDescent="0.25"/>
  <cols>
    <col min="2" max="2" width="28.42578125" customWidth="1"/>
    <col min="4" max="4" width="29.7109375" style="32" bestFit="1" customWidth="1"/>
    <col min="5" max="5" width="11" style="32" customWidth="1"/>
    <col min="6" max="6" width="9" style="32" customWidth="1"/>
    <col min="7" max="7" width="7.28515625" style="32" customWidth="1"/>
  </cols>
  <sheetData>
    <row r="2" spans="2:7" x14ac:dyDescent="0.25">
      <c r="B2" t="s">
        <v>1160</v>
      </c>
      <c r="D2"/>
      <c r="E2"/>
      <c r="F2"/>
      <c r="G2"/>
    </row>
    <row r="3" spans="2:7" x14ac:dyDescent="0.25">
      <c r="D3"/>
      <c r="E3"/>
      <c r="F3"/>
      <c r="G3"/>
    </row>
    <row r="4" spans="2:7" ht="15.75" customHeight="1" x14ac:dyDescent="0.25">
      <c r="B4" t="s">
        <v>1281</v>
      </c>
      <c r="D4"/>
      <c r="E4"/>
      <c r="F4"/>
      <c r="G4"/>
    </row>
    <row r="5" spans="2:7" ht="15.75" customHeight="1" x14ac:dyDescent="0.25">
      <c r="B5" t="s">
        <v>1282</v>
      </c>
      <c r="D5"/>
      <c r="E5"/>
      <c r="F5"/>
      <c r="G5"/>
    </row>
    <row r="6" spans="2:7" x14ac:dyDescent="0.25">
      <c r="B6" s="27" t="s">
        <v>1214</v>
      </c>
      <c r="D6"/>
      <c r="E6"/>
      <c r="F6"/>
      <c r="G6"/>
    </row>
    <row r="7" spans="2:7" x14ac:dyDescent="0.25">
      <c r="B7" s="27" t="s">
        <v>1228</v>
      </c>
      <c r="D7"/>
      <c r="E7"/>
      <c r="F7"/>
      <c r="G7"/>
    </row>
    <row r="8" spans="2:7" x14ac:dyDescent="0.25">
      <c r="B8" s="27" t="s">
        <v>1276</v>
      </c>
      <c r="D8"/>
      <c r="E8"/>
      <c r="F8"/>
      <c r="G8"/>
    </row>
    <row r="9" spans="2:7" x14ac:dyDescent="0.25">
      <c r="B9" s="27"/>
      <c r="D9"/>
      <c r="E9"/>
      <c r="F9"/>
      <c r="G9"/>
    </row>
    <row r="10" spans="2:7" x14ac:dyDescent="0.25">
      <c r="B10" s="27"/>
      <c r="D10"/>
      <c r="E10"/>
      <c r="F10"/>
      <c r="G10"/>
    </row>
    <row r="11" spans="2:7" x14ac:dyDescent="0.25">
      <c r="D11"/>
      <c r="E11"/>
      <c r="F11"/>
      <c r="G11"/>
    </row>
    <row r="12" spans="2:7" ht="16.5" customHeight="1" x14ac:dyDescent="0.25">
      <c r="B12" s="27"/>
      <c r="D12"/>
      <c r="E12"/>
      <c r="F12"/>
      <c r="G12"/>
    </row>
    <row r="13" spans="2:7" x14ac:dyDescent="0.25">
      <c r="B13" s="27"/>
      <c r="D13"/>
      <c r="E13"/>
      <c r="F13"/>
      <c r="G13"/>
    </row>
    <row r="14" spans="2:7" x14ac:dyDescent="0.25">
      <c r="B14" s="27"/>
      <c r="D14"/>
      <c r="E14"/>
      <c r="F14"/>
      <c r="G14"/>
    </row>
    <row r="15" spans="2:7" x14ac:dyDescent="0.25">
      <c r="B15" s="27"/>
      <c r="D15"/>
      <c r="E15"/>
      <c r="F15"/>
      <c r="G15"/>
    </row>
    <row r="16" spans="2:7" x14ac:dyDescent="0.25">
      <c r="B16" s="27"/>
      <c r="D16"/>
      <c r="E16"/>
      <c r="F16"/>
      <c r="G16"/>
    </row>
    <row r="17" spans="2:7" x14ac:dyDescent="0.25">
      <c r="B17" s="27"/>
      <c r="D17"/>
      <c r="E17"/>
      <c r="F17"/>
      <c r="G17"/>
    </row>
    <row r="18" spans="2:7" x14ac:dyDescent="0.25">
      <c r="B18" s="27"/>
      <c r="D18"/>
      <c r="E18"/>
      <c r="F18"/>
      <c r="G18"/>
    </row>
    <row r="19" spans="2:7" x14ac:dyDescent="0.25">
      <c r="D19"/>
      <c r="E19"/>
      <c r="F19"/>
      <c r="G19"/>
    </row>
    <row r="20" spans="2:7" x14ac:dyDescent="0.25">
      <c r="B20" s="27"/>
      <c r="D20"/>
      <c r="E20"/>
      <c r="F20"/>
      <c r="G20"/>
    </row>
    <row r="21" spans="2:7" x14ac:dyDescent="0.25">
      <c r="B21" s="27"/>
      <c r="D21"/>
      <c r="E21"/>
      <c r="F21"/>
      <c r="G21"/>
    </row>
    <row r="22" spans="2:7" x14ac:dyDescent="0.25">
      <c r="B22" s="27"/>
      <c r="D22"/>
      <c r="E22"/>
      <c r="F22"/>
      <c r="G22"/>
    </row>
    <row r="23" spans="2:7" x14ac:dyDescent="0.25">
      <c r="B23" s="27"/>
      <c r="D23"/>
      <c r="E23"/>
      <c r="F23"/>
      <c r="G23"/>
    </row>
    <row r="24" spans="2:7" x14ac:dyDescent="0.25">
      <c r="B24" s="27"/>
      <c r="F24" s="23"/>
      <c r="G24" s="25"/>
    </row>
    <row r="25" spans="2:7" x14ac:dyDescent="0.25">
      <c r="B25" s="27"/>
      <c r="F25" s="24"/>
      <c r="G25" s="25"/>
    </row>
    <row r="26" spans="2:7" x14ac:dyDescent="0.25">
      <c r="B26" s="27"/>
      <c r="F26" s="24"/>
      <c r="G26" s="25"/>
    </row>
    <row r="27" spans="2:7" x14ac:dyDescent="0.25">
      <c r="F27" s="24"/>
      <c r="G27" s="25"/>
    </row>
    <row r="28" spans="2:7" x14ac:dyDescent="0.25">
      <c r="B28" s="27"/>
      <c r="E28" s="22"/>
      <c r="F28" s="24"/>
      <c r="G28" s="25"/>
    </row>
    <row r="29" spans="2:7" x14ac:dyDescent="0.25">
      <c r="B29" s="27"/>
      <c r="F29" s="24"/>
      <c r="G29" s="25"/>
    </row>
    <row r="30" spans="2:7" x14ac:dyDescent="0.25">
      <c r="B30" s="27"/>
      <c r="E30" s="22"/>
      <c r="F30" s="24"/>
      <c r="G30"/>
    </row>
    <row r="31" spans="2:7" x14ac:dyDescent="0.25">
      <c r="B31" s="27"/>
      <c r="F31" s="24"/>
      <c r="G31" s="25"/>
    </row>
    <row r="32" spans="2:7" x14ac:dyDescent="0.25">
      <c r="B32" s="27"/>
      <c r="F32" s="24"/>
      <c r="G32" s="25"/>
    </row>
    <row r="33" spans="2:7" x14ac:dyDescent="0.25">
      <c r="E33" s="22"/>
      <c r="F33" s="24"/>
      <c r="G33" s="25"/>
    </row>
    <row r="34" spans="2:7" x14ac:dyDescent="0.25">
      <c r="B34" s="27"/>
      <c r="F34" s="24"/>
      <c r="G34" s="25"/>
    </row>
    <row r="35" spans="2:7" ht="15.75" thickBot="1" x14ac:dyDescent="0.3">
      <c r="B35" s="27"/>
      <c r="E35" s="30"/>
      <c r="F35" s="31"/>
      <c r="G35" s="28"/>
    </row>
    <row r="36" spans="2:7" ht="15.75" thickTop="1" x14ac:dyDescent="0.25">
      <c r="B36" s="27"/>
    </row>
    <row r="37" spans="2:7" x14ac:dyDescent="0.25">
      <c r="B37" s="27"/>
    </row>
    <row r="39" spans="2:7" x14ac:dyDescent="0.25">
      <c r="B39" s="27"/>
    </row>
    <row r="40" spans="2:7" x14ac:dyDescent="0.25">
      <c r="B40" s="27"/>
    </row>
    <row r="42" spans="2:7" x14ac:dyDescent="0.25">
      <c r="B42" s="27"/>
    </row>
    <row r="53" ht="15.75" customHeight="1" x14ac:dyDescent="0.25"/>
    <row r="54" ht="16.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C2A96-8527-4305-98D7-1917AE8337BA}">
  <dimension ref="B2:I54"/>
  <sheetViews>
    <sheetView workbookViewId="0">
      <selection sqref="A1:XFD1048576"/>
    </sheetView>
  </sheetViews>
  <sheetFormatPr defaultRowHeight="15" x14ac:dyDescent="0.25"/>
  <cols>
    <col min="2" max="2" width="28.42578125" customWidth="1"/>
    <col min="4" max="4" width="17.28515625" bestFit="1" customWidth="1"/>
    <col min="5" max="5" width="11.28515625" bestFit="1" customWidth="1"/>
  </cols>
  <sheetData>
    <row r="2" spans="2:9" x14ac:dyDescent="0.25">
      <c r="B2" t="s">
        <v>1155</v>
      </c>
    </row>
    <row r="3" spans="2:9" x14ac:dyDescent="0.25">
      <c r="C3" s="20"/>
      <c r="D3" s="20"/>
      <c r="E3" s="20"/>
      <c r="F3" s="20"/>
      <c r="G3" s="20"/>
      <c r="H3" s="20"/>
      <c r="I3" s="20"/>
    </row>
    <row r="4" spans="2:9" ht="15.75" customHeight="1" x14ac:dyDescent="0.25">
      <c r="B4" t="s">
        <v>1221</v>
      </c>
      <c r="C4" s="20"/>
      <c r="D4" s="20"/>
      <c r="E4" s="20"/>
      <c r="F4" s="20"/>
      <c r="G4" s="20"/>
      <c r="H4" s="20"/>
      <c r="I4" s="20"/>
    </row>
    <row r="5" spans="2:9" x14ac:dyDescent="0.25">
      <c r="B5" t="s">
        <v>1278</v>
      </c>
      <c r="C5" s="20"/>
      <c r="D5" s="20"/>
      <c r="E5" s="20"/>
      <c r="F5" s="20"/>
      <c r="G5" s="20"/>
      <c r="H5" s="20"/>
      <c r="I5" s="20"/>
    </row>
    <row r="6" spans="2:9" x14ac:dyDescent="0.25">
      <c r="B6" s="27" t="s">
        <v>1279</v>
      </c>
      <c r="C6" s="20"/>
      <c r="D6" s="20"/>
      <c r="E6" s="20"/>
      <c r="F6" s="20"/>
      <c r="G6" s="20"/>
      <c r="H6" s="20"/>
      <c r="I6" s="20"/>
    </row>
    <row r="7" spans="2:9" x14ac:dyDescent="0.25">
      <c r="B7" s="27" t="s">
        <v>1280</v>
      </c>
      <c r="C7" s="20"/>
      <c r="D7" s="20"/>
      <c r="E7" s="20"/>
      <c r="F7" s="20"/>
      <c r="G7" s="20"/>
      <c r="H7" s="20"/>
      <c r="I7" s="20"/>
    </row>
    <row r="8" spans="2:9" x14ac:dyDescent="0.25">
      <c r="B8" s="27" t="s">
        <v>1276</v>
      </c>
      <c r="D8" s="20"/>
      <c r="E8" s="20"/>
      <c r="F8" s="20"/>
      <c r="G8" s="20"/>
    </row>
    <row r="9" spans="2:9" x14ac:dyDescent="0.25">
      <c r="B9" s="27"/>
      <c r="D9" s="20"/>
      <c r="E9" s="20"/>
      <c r="F9" s="20"/>
      <c r="G9" s="20"/>
    </row>
    <row r="10" spans="2:9" x14ac:dyDescent="0.25">
      <c r="B10" s="27"/>
      <c r="D10" s="20"/>
      <c r="E10" s="20"/>
      <c r="F10" s="20"/>
      <c r="G10" s="20"/>
    </row>
    <row r="11" spans="2:9" x14ac:dyDescent="0.25">
      <c r="D11" s="20"/>
      <c r="E11" s="20"/>
      <c r="F11" s="20"/>
      <c r="G11" s="20"/>
    </row>
    <row r="12" spans="2:9" x14ac:dyDescent="0.25">
      <c r="B12" s="27"/>
      <c r="D12" s="20"/>
      <c r="E12" s="20"/>
      <c r="F12" s="20"/>
      <c r="G12" s="20"/>
    </row>
    <row r="13" spans="2:9" x14ac:dyDescent="0.25">
      <c r="B13" s="27"/>
      <c r="D13" s="20"/>
      <c r="E13" s="20"/>
      <c r="F13" s="20"/>
      <c r="G13" s="20"/>
    </row>
    <row r="14" spans="2:9" x14ac:dyDescent="0.25">
      <c r="B14" s="27"/>
      <c r="D14" s="20"/>
      <c r="E14" s="20"/>
      <c r="F14" s="20"/>
      <c r="G14" s="20"/>
    </row>
    <row r="15" spans="2:9" x14ac:dyDescent="0.25">
      <c r="B15" s="27"/>
      <c r="D15" s="20"/>
      <c r="E15" s="20"/>
      <c r="F15" s="20"/>
      <c r="G15" s="20"/>
    </row>
    <row r="16" spans="2:9" x14ac:dyDescent="0.25">
      <c r="B16" s="27"/>
      <c r="D16" s="20"/>
      <c r="E16" s="20"/>
      <c r="F16" s="20"/>
      <c r="G16" s="20"/>
    </row>
    <row r="17" spans="2:7" x14ac:dyDescent="0.25">
      <c r="B17" s="27"/>
      <c r="D17" s="20"/>
      <c r="E17" s="20"/>
      <c r="F17" s="20"/>
      <c r="G17" s="20"/>
    </row>
    <row r="18" spans="2:7" x14ac:dyDescent="0.25">
      <c r="B18" s="27"/>
      <c r="D18" s="20"/>
      <c r="E18" s="20"/>
      <c r="F18" s="20"/>
      <c r="G18" s="20"/>
    </row>
    <row r="19" spans="2:7" x14ac:dyDescent="0.25">
      <c r="D19" s="20"/>
      <c r="E19" s="20"/>
      <c r="F19" s="20"/>
      <c r="G19" s="20"/>
    </row>
    <row r="20" spans="2:7" x14ac:dyDescent="0.25">
      <c r="B20" s="27"/>
      <c r="D20" s="20"/>
      <c r="E20" s="20"/>
      <c r="F20" s="20"/>
      <c r="G20" s="20"/>
    </row>
    <row r="21" spans="2:7" x14ac:dyDescent="0.25">
      <c r="B21" s="27"/>
      <c r="D21" s="20"/>
      <c r="E21" s="20"/>
      <c r="F21" s="20"/>
      <c r="G21" s="20"/>
    </row>
    <row r="22" spans="2:7" x14ac:dyDescent="0.25">
      <c r="B22" s="27"/>
    </row>
    <row r="23" spans="2:7" x14ac:dyDescent="0.25">
      <c r="B23" s="27"/>
    </row>
    <row r="24" spans="2:7" x14ac:dyDescent="0.25">
      <c r="B24" s="27"/>
    </row>
    <row r="25" spans="2:7" x14ac:dyDescent="0.25">
      <c r="B25" s="27"/>
    </row>
    <row r="26" spans="2:7" x14ac:dyDescent="0.25">
      <c r="B26" s="27"/>
    </row>
    <row r="28" spans="2:7" x14ac:dyDescent="0.25">
      <c r="B28" s="27"/>
    </row>
    <row r="29" spans="2:7" x14ac:dyDescent="0.25">
      <c r="B29" s="27"/>
    </row>
    <row r="30" spans="2:7" x14ac:dyDescent="0.25">
      <c r="B30" s="27"/>
    </row>
    <row r="31" spans="2:7" x14ac:dyDescent="0.25">
      <c r="B31" s="27"/>
    </row>
    <row r="32" spans="2:7" x14ac:dyDescent="0.25">
      <c r="B32" s="27"/>
    </row>
    <row r="34" spans="2:2" x14ac:dyDescent="0.25">
      <c r="B34" s="27"/>
    </row>
    <row r="35" spans="2:2" x14ac:dyDescent="0.25">
      <c r="B35" s="27"/>
    </row>
    <row r="36" spans="2:2" x14ac:dyDescent="0.25">
      <c r="B36" s="27"/>
    </row>
    <row r="37" spans="2:2" x14ac:dyDescent="0.25">
      <c r="B37" s="27"/>
    </row>
    <row r="39" spans="2:2" x14ac:dyDescent="0.25">
      <c r="B39" s="27"/>
    </row>
    <row r="40" spans="2:2" x14ac:dyDescent="0.25">
      <c r="B40" s="27"/>
    </row>
    <row r="42" spans="2:2" x14ac:dyDescent="0.25">
      <c r="B42" s="27"/>
    </row>
    <row r="53" ht="15.75" customHeight="1" x14ac:dyDescent="0.25"/>
    <row r="54" ht="16.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549F9-EDD1-42F0-8C8A-660C7A89A1BD}">
  <dimension ref="B2:G54"/>
  <sheetViews>
    <sheetView workbookViewId="0">
      <selection activeCell="E21" sqref="E21"/>
    </sheetView>
  </sheetViews>
  <sheetFormatPr defaultRowHeight="15" x14ac:dyDescent="0.25"/>
  <cols>
    <col min="2" max="2" width="28.42578125" customWidth="1"/>
    <col min="4" max="4" width="17.28515625" bestFit="1" customWidth="1"/>
    <col min="5" max="5" width="14.28515625" bestFit="1" customWidth="1"/>
  </cols>
  <sheetData>
    <row r="2" spans="2:7" x14ac:dyDescent="0.25">
      <c r="B2" t="s">
        <v>1153</v>
      </c>
    </row>
    <row r="4" spans="2:7" ht="15.75" customHeight="1" x14ac:dyDescent="0.25">
      <c r="B4" t="s">
        <v>1221</v>
      </c>
      <c r="D4" s="29"/>
      <c r="E4" s="29"/>
      <c r="F4" s="29"/>
      <c r="G4" s="29"/>
    </row>
    <row r="5" spans="2:7" x14ac:dyDescent="0.25">
      <c r="B5" t="s">
        <v>1277</v>
      </c>
    </row>
    <row r="6" spans="2:7" x14ac:dyDescent="0.25">
      <c r="B6" s="27" t="s">
        <v>1228</v>
      </c>
    </row>
    <row r="7" spans="2:7" x14ac:dyDescent="0.25">
      <c r="B7" s="27" t="s">
        <v>1276</v>
      </c>
    </row>
    <row r="8" spans="2:7" x14ac:dyDescent="0.25">
      <c r="B8" s="27"/>
    </row>
    <row r="9" spans="2:7" x14ac:dyDescent="0.25">
      <c r="B9" s="27"/>
    </row>
    <row r="10" spans="2:7" x14ac:dyDescent="0.25">
      <c r="B10" s="27"/>
    </row>
    <row r="12" spans="2:7" x14ac:dyDescent="0.25">
      <c r="B12" s="27"/>
    </row>
    <row r="13" spans="2:7" x14ac:dyDescent="0.25">
      <c r="B13" s="27"/>
    </row>
    <row r="14" spans="2:7" x14ac:dyDescent="0.25">
      <c r="B14" s="27"/>
    </row>
    <row r="15" spans="2:7" x14ac:dyDescent="0.25">
      <c r="B15" s="27"/>
    </row>
    <row r="16" spans="2:7" x14ac:dyDescent="0.25">
      <c r="B16" s="27"/>
    </row>
    <row r="17" spans="2:2" x14ac:dyDescent="0.25">
      <c r="B17" s="27"/>
    </row>
    <row r="18" spans="2:2" x14ac:dyDescent="0.25">
      <c r="B18" s="27"/>
    </row>
    <row r="20" spans="2:2" x14ac:dyDescent="0.25">
      <c r="B20" s="27"/>
    </row>
    <row r="21" spans="2:2" x14ac:dyDescent="0.25">
      <c r="B21" s="27"/>
    </row>
    <row r="22" spans="2:2" x14ac:dyDescent="0.25">
      <c r="B22" s="27"/>
    </row>
    <row r="23" spans="2:2" x14ac:dyDescent="0.25">
      <c r="B23" s="27"/>
    </row>
    <row r="24" spans="2:2" x14ac:dyDescent="0.25">
      <c r="B24" s="27"/>
    </row>
    <row r="25" spans="2:2" x14ac:dyDescent="0.25">
      <c r="B25" s="27"/>
    </row>
    <row r="26" spans="2:2" x14ac:dyDescent="0.25">
      <c r="B26" s="27"/>
    </row>
    <row r="28" spans="2:2" x14ac:dyDescent="0.25">
      <c r="B28" s="27"/>
    </row>
    <row r="29" spans="2:2" x14ac:dyDescent="0.25">
      <c r="B29" s="27"/>
    </row>
    <row r="30" spans="2:2" x14ac:dyDescent="0.25">
      <c r="B30" s="27"/>
    </row>
    <row r="31" spans="2:2" x14ac:dyDescent="0.25">
      <c r="B31" s="27"/>
    </row>
    <row r="32" spans="2:2" x14ac:dyDescent="0.25">
      <c r="B32" s="27"/>
    </row>
    <row r="34" spans="2:2" x14ac:dyDescent="0.25">
      <c r="B34" s="27"/>
    </row>
    <row r="35" spans="2:2" x14ac:dyDescent="0.25">
      <c r="B35" s="27"/>
    </row>
    <row r="36" spans="2:2" x14ac:dyDescent="0.25">
      <c r="B36" s="27"/>
    </row>
    <row r="37" spans="2:2" x14ac:dyDescent="0.25">
      <c r="B37" s="27"/>
    </row>
    <row r="39" spans="2:2" x14ac:dyDescent="0.25">
      <c r="B39" s="27"/>
    </row>
    <row r="40" spans="2:2" x14ac:dyDescent="0.25">
      <c r="B40" s="27"/>
    </row>
    <row r="42" spans="2:2" x14ac:dyDescent="0.25">
      <c r="B42" s="27"/>
    </row>
    <row r="53" ht="15.75" customHeight="1" x14ac:dyDescent="0.25"/>
    <row r="54" ht="16.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8E07C-04EC-4AEA-ACB9-36E408F29B92}">
  <dimension ref="B2:G54"/>
  <sheetViews>
    <sheetView workbookViewId="0">
      <selection activeCell="D17" sqref="D17"/>
    </sheetView>
  </sheetViews>
  <sheetFormatPr defaultRowHeight="15" x14ac:dyDescent="0.25"/>
  <cols>
    <col min="2" max="2" width="28.42578125" customWidth="1"/>
    <col min="4" max="4" width="17.28515625" bestFit="1" customWidth="1"/>
    <col min="5" max="5" width="14.28515625" bestFit="1" customWidth="1"/>
  </cols>
  <sheetData>
    <row r="2" spans="2:7" x14ac:dyDescent="0.25">
      <c r="B2" t="s">
        <v>1152</v>
      </c>
    </row>
    <row r="4" spans="2:7" ht="15.75" customHeight="1" x14ac:dyDescent="0.25">
      <c r="B4" t="s">
        <v>1221</v>
      </c>
      <c r="D4" s="29"/>
      <c r="E4" s="29"/>
      <c r="F4" s="29"/>
      <c r="G4" s="29"/>
    </row>
    <row r="5" spans="2:7" x14ac:dyDescent="0.25">
      <c r="B5" t="s">
        <v>1271</v>
      </c>
    </row>
    <row r="6" spans="2:7" x14ac:dyDescent="0.25">
      <c r="B6" s="27" t="s">
        <v>1272</v>
      </c>
    </row>
    <row r="7" spans="2:7" x14ac:dyDescent="0.25">
      <c r="B7" s="27" t="s">
        <v>1273</v>
      </c>
    </row>
    <row r="8" spans="2:7" x14ac:dyDescent="0.25">
      <c r="B8" s="27" t="s">
        <v>1274</v>
      </c>
    </row>
    <row r="9" spans="2:7" x14ac:dyDescent="0.25">
      <c r="B9" s="27" t="s">
        <v>1275</v>
      </c>
    </row>
    <row r="10" spans="2:7" x14ac:dyDescent="0.25">
      <c r="B10" s="27" t="s">
        <v>1276</v>
      </c>
    </row>
    <row r="12" spans="2:7" x14ac:dyDescent="0.25">
      <c r="B12" s="27"/>
    </row>
    <row r="13" spans="2:7" x14ac:dyDescent="0.25">
      <c r="B13" s="27"/>
    </row>
    <row r="14" spans="2:7" x14ac:dyDescent="0.25">
      <c r="B14" s="27"/>
    </row>
    <row r="15" spans="2:7" x14ac:dyDescent="0.25">
      <c r="B15" s="27"/>
    </row>
    <row r="16" spans="2:7" x14ac:dyDescent="0.25">
      <c r="B16" s="27"/>
    </row>
    <row r="17" spans="2:2" x14ac:dyDescent="0.25">
      <c r="B17" s="27"/>
    </row>
    <row r="18" spans="2:2" x14ac:dyDescent="0.25">
      <c r="B18" s="27"/>
    </row>
    <row r="20" spans="2:2" x14ac:dyDescent="0.25">
      <c r="B20" s="27"/>
    </row>
    <row r="21" spans="2:2" x14ac:dyDescent="0.25">
      <c r="B21" s="27"/>
    </row>
    <row r="22" spans="2:2" x14ac:dyDescent="0.25">
      <c r="B22" s="27"/>
    </row>
    <row r="23" spans="2:2" x14ac:dyDescent="0.25">
      <c r="B23" s="27"/>
    </row>
    <row r="24" spans="2:2" x14ac:dyDescent="0.25">
      <c r="B24" s="27"/>
    </row>
    <row r="25" spans="2:2" x14ac:dyDescent="0.25">
      <c r="B25" s="27"/>
    </row>
    <row r="26" spans="2:2" x14ac:dyDescent="0.25">
      <c r="B26" s="27"/>
    </row>
    <row r="28" spans="2:2" x14ac:dyDescent="0.25">
      <c r="B28" s="27"/>
    </row>
    <row r="29" spans="2:2" x14ac:dyDescent="0.25">
      <c r="B29" s="27"/>
    </row>
    <row r="30" spans="2:2" x14ac:dyDescent="0.25">
      <c r="B30" s="27"/>
    </row>
    <row r="31" spans="2:2" x14ac:dyDescent="0.25">
      <c r="B31" s="27"/>
    </row>
    <row r="32" spans="2:2" x14ac:dyDescent="0.25">
      <c r="B32" s="27"/>
    </row>
    <row r="34" spans="2:2" x14ac:dyDescent="0.25">
      <c r="B34" s="27"/>
    </row>
    <row r="35" spans="2:2" x14ac:dyDescent="0.25">
      <c r="B35" s="27"/>
    </row>
    <row r="36" spans="2:2" x14ac:dyDescent="0.25">
      <c r="B36" s="27"/>
    </row>
    <row r="37" spans="2:2" x14ac:dyDescent="0.25">
      <c r="B37" s="27"/>
    </row>
    <row r="39" spans="2:2" x14ac:dyDescent="0.25">
      <c r="B39" s="27"/>
    </row>
    <row r="40" spans="2:2" x14ac:dyDescent="0.25">
      <c r="B40" s="27"/>
    </row>
    <row r="42" spans="2:2" x14ac:dyDescent="0.25">
      <c r="B42" s="27"/>
    </row>
    <row r="53" ht="15.75" customHeight="1" x14ac:dyDescent="0.25"/>
    <row r="54" ht="16.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98C45-E5B8-4258-BFA2-69BA5A38FD64}">
  <dimension ref="B2:G54"/>
  <sheetViews>
    <sheetView workbookViewId="0">
      <selection activeCell="E15" sqref="E15"/>
    </sheetView>
  </sheetViews>
  <sheetFormatPr defaultRowHeight="15" x14ac:dyDescent="0.25"/>
  <cols>
    <col min="2" max="2" width="28.42578125" customWidth="1"/>
    <col min="4" max="4" width="17.28515625" bestFit="1" customWidth="1"/>
    <col min="5" max="5" width="14.28515625" bestFit="1" customWidth="1"/>
  </cols>
  <sheetData>
    <row r="2" spans="2:7" x14ac:dyDescent="0.25">
      <c r="B2" t="s">
        <v>1149</v>
      </c>
    </row>
    <row r="4" spans="2:7" ht="15.75" customHeight="1" x14ac:dyDescent="0.25">
      <c r="B4" t="s">
        <v>1221</v>
      </c>
      <c r="G4" s="26"/>
    </row>
    <row r="5" spans="2:7" x14ac:dyDescent="0.25">
      <c r="B5" t="s">
        <v>1268</v>
      </c>
    </row>
    <row r="6" spans="2:7" x14ac:dyDescent="0.25">
      <c r="B6" s="27" t="s">
        <v>1269</v>
      </c>
    </row>
    <row r="7" spans="2:7" x14ac:dyDescent="0.25">
      <c r="B7" s="27" t="s">
        <v>1270</v>
      </c>
    </row>
    <row r="8" spans="2:7" x14ac:dyDescent="0.25">
      <c r="B8" s="27"/>
    </row>
    <row r="9" spans="2:7" x14ac:dyDescent="0.25">
      <c r="B9" s="27"/>
    </row>
    <row r="10" spans="2:7" x14ac:dyDescent="0.25">
      <c r="B10" s="27"/>
    </row>
    <row r="12" spans="2:7" x14ac:dyDescent="0.25">
      <c r="B12" s="27"/>
    </row>
    <row r="13" spans="2:7" x14ac:dyDescent="0.25">
      <c r="B13" s="27"/>
    </row>
    <row r="14" spans="2:7" x14ac:dyDescent="0.25">
      <c r="B14" s="27"/>
    </row>
    <row r="15" spans="2:7" x14ac:dyDescent="0.25">
      <c r="B15" s="27"/>
    </row>
    <row r="16" spans="2:7" x14ac:dyDescent="0.25">
      <c r="B16" s="27"/>
    </row>
    <row r="17" spans="2:2" x14ac:dyDescent="0.25">
      <c r="B17" s="27"/>
    </row>
    <row r="18" spans="2:2" x14ac:dyDescent="0.25">
      <c r="B18" s="27"/>
    </row>
    <row r="20" spans="2:2" x14ac:dyDescent="0.25">
      <c r="B20" s="27"/>
    </row>
    <row r="21" spans="2:2" x14ac:dyDescent="0.25">
      <c r="B21" s="27"/>
    </row>
    <row r="22" spans="2:2" x14ac:dyDescent="0.25">
      <c r="B22" s="27"/>
    </row>
    <row r="23" spans="2:2" x14ac:dyDescent="0.25">
      <c r="B23" s="27"/>
    </row>
    <row r="24" spans="2:2" x14ac:dyDescent="0.25">
      <c r="B24" s="27"/>
    </row>
    <row r="25" spans="2:2" x14ac:dyDescent="0.25">
      <c r="B25" s="27"/>
    </row>
    <row r="26" spans="2:2" x14ac:dyDescent="0.25">
      <c r="B26" s="27"/>
    </row>
    <row r="28" spans="2:2" x14ac:dyDescent="0.25">
      <c r="B28" s="27"/>
    </row>
    <row r="29" spans="2:2" x14ac:dyDescent="0.25">
      <c r="B29" s="27"/>
    </row>
    <row r="30" spans="2:2" x14ac:dyDescent="0.25">
      <c r="B30" s="27"/>
    </row>
    <row r="31" spans="2:2" x14ac:dyDescent="0.25">
      <c r="B31" s="27"/>
    </row>
    <row r="32" spans="2:2" x14ac:dyDescent="0.25">
      <c r="B32" s="27"/>
    </row>
    <row r="34" spans="2:2" x14ac:dyDescent="0.25">
      <c r="B34" s="27"/>
    </row>
    <row r="35" spans="2:2" x14ac:dyDescent="0.25">
      <c r="B35" s="27"/>
    </row>
    <row r="36" spans="2:2" x14ac:dyDescent="0.25">
      <c r="B36" s="27"/>
    </row>
    <row r="37" spans="2:2" x14ac:dyDescent="0.25">
      <c r="B37" s="27"/>
    </row>
    <row r="39" spans="2:2" x14ac:dyDescent="0.25">
      <c r="B39" s="27"/>
    </row>
    <row r="40" spans="2:2" x14ac:dyDescent="0.25">
      <c r="B40" s="27"/>
    </row>
    <row r="42" spans="2:2" x14ac:dyDescent="0.25">
      <c r="B42" s="27"/>
    </row>
    <row r="53" ht="15.75" customHeight="1" x14ac:dyDescent="0.25"/>
    <row r="54" ht="16.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1E404-B302-4998-AEB1-E9440E5A2179}">
  <dimension ref="B2:B24"/>
  <sheetViews>
    <sheetView workbookViewId="0">
      <selection activeCell="B4" sqref="B4"/>
    </sheetView>
  </sheetViews>
  <sheetFormatPr defaultRowHeight="15" x14ac:dyDescent="0.25"/>
  <cols>
    <col min="2" max="2" width="28.42578125" customWidth="1"/>
  </cols>
  <sheetData>
    <row r="2" spans="2:2" x14ac:dyDescent="0.25">
      <c r="B2" t="s">
        <v>1140</v>
      </c>
    </row>
    <row r="3" spans="2:2" ht="16.5" customHeight="1" x14ac:dyDescent="0.25"/>
    <row r="4" spans="2:2" x14ac:dyDescent="0.25">
      <c r="B4" t="s">
        <v>1221</v>
      </c>
    </row>
    <row r="5" spans="2:2" x14ac:dyDescent="0.25">
      <c r="B5" t="s">
        <v>1222</v>
      </c>
    </row>
    <row r="6" spans="2:2" x14ac:dyDescent="0.25">
      <c r="B6" t="s">
        <v>1223</v>
      </c>
    </row>
    <row r="7" spans="2:2" x14ac:dyDescent="0.25">
      <c r="B7" t="s">
        <v>1224</v>
      </c>
    </row>
    <row r="8" spans="2:2" x14ac:dyDescent="0.25">
      <c r="B8" t="s">
        <v>1225</v>
      </c>
    </row>
    <row r="9" spans="2:2" x14ac:dyDescent="0.25">
      <c r="B9" t="s">
        <v>1226</v>
      </c>
    </row>
    <row r="10" spans="2:2" x14ac:dyDescent="0.25">
      <c r="B10" t="s">
        <v>1227</v>
      </c>
    </row>
    <row r="24" ht="16.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9E613-9E89-462D-9930-BAFB7D946630}">
  <dimension ref="B2:B24"/>
  <sheetViews>
    <sheetView workbookViewId="0">
      <selection activeCell="E8" sqref="E8"/>
    </sheetView>
  </sheetViews>
  <sheetFormatPr defaultRowHeight="15" x14ac:dyDescent="0.25"/>
  <cols>
    <col min="2" max="2" width="28.42578125" customWidth="1"/>
  </cols>
  <sheetData>
    <row r="2" spans="2:2" x14ac:dyDescent="0.25">
      <c r="B2" t="s">
        <v>1141</v>
      </c>
    </row>
    <row r="3" spans="2:2" ht="16.5" customHeight="1" x14ac:dyDescent="0.25"/>
    <row r="4" spans="2:2" x14ac:dyDescent="0.25">
      <c r="B4" t="s">
        <v>1221</v>
      </c>
    </row>
    <row r="24" ht="16.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BF84D-14ED-417B-B3EE-7B9097E0AAAE}">
  <dimension ref="C2:G90"/>
  <sheetViews>
    <sheetView topLeftCell="A31" zoomScale="115" zoomScaleNormal="115" workbookViewId="0">
      <selection activeCell="E32" sqref="E32"/>
    </sheetView>
  </sheetViews>
  <sheetFormatPr defaultRowHeight="15" x14ac:dyDescent="0.25"/>
  <cols>
    <col min="3" max="3" width="28.42578125" customWidth="1"/>
    <col min="4" max="4" width="10.28515625" customWidth="1"/>
    <col min="5" max="5" width="34.42578125" customWidth="1"/>
    <col min="6" max="12" width="10.28515625" customWidth="1"/>
    <col min="13" max="13" width="9.140625" customWidth="1"/>
  </cols>
  <sheetData>
    <row r="2" spans="3:7" x14ac:dyDescent="0.25">
      <c r="C2" t="s">
        <v>1138</v>
      </c>
      <c r="D2" t="s">
        <v>1298</v>
      </c>
      <c r="E2" t="s">
        <v>1334</v>
      </c>
      <c r="F2" t="s">
        <v>1395</v>
      </c>
      <c r="G2" t="s">
        <v>1396</v>
      </c>
    </row>
    <row r="3" spans="3:7" x14ac:dyDescent="0.25">
      <c r="C3" s="21" t="s">
        <v>1139</v>
      </c>
      <c r="D3" t="s">
        <v>1287</v>
      </c>
      <c r="E3" s="35" t="s">
        <v>1394</v>
      </c>
      <c r="F3" s="47"/>
      <c r="G3" s="47"/>
    </row>
    <row r="4" spans="3:7" x14ac:dyDescent="0.25">
      <c r="C4" s="21" t="s">
        <v>1140</v>
      </c>
      <c r="D4" t="s">
        <v>1287</v>
      </c>
      <c r="E4" s="35" t="s">
        <v>1335</v>
      </c>
      <c r="F4" s="47"/>
      <c r="G4" s="47"/>
    </row>
    <row r="5" spans="3:7" x14ac:dyDescent="0.25">
      <c r="C5" s="21" t="s">
        <v>1141</v>
      </c>
      <c r="D5" t="s">
        <v>1287</v>
      </c>
      <c r="E5" s="35" t="s">
        <v>1336</v>
      </c>
      <c r="F5" s="47"/>
      <c r="G5" s="47"/>
    </row>
    <row r="6" spans="3:7" x14ac:dyDescent="0.25">
      <c r="C6" s="21" t="s">
        <v>1142</v>
      </c>
      <c r="D6" t="s">
        <v>1287</v>
      </c>
      <c r="E6" s="35" t="s">
        <v>1337</v>
      </c>
      <c r="F6" s="47"/>
      <c r="G6" s="47"/>
    </row>
    <row r="7" spans="3:7" x14ac:dyDescent="0.25">
      <c r="C7" s="21" t="s">
        <v>1143</v>
      </c>
      <c r="D7" t="s">
        <v>1287</v>
      </c>
      <c r="E7" s="35" t="s">
        <v>1338</v>
      </c>
      <c r="F7" s="47"/>
      <c r="G7" s="47"/>
    </row>
    <row r="8" spans="3:7" x14ac:dyDescent="0.25">
      <c r="C8" s="21" t="s">
        <v>1144</v>
      </c>
      <c r="D8" t="s">
        <v>1287</v>
      </c>
      <c r="E8" s="35" t="s">
        <v>1339</v>
      </c>
      <c r="F8" s="47"/>
      <c r="G8" s="47"/>
    </row>
    <row r="9" spans="3:7" x14ac:dyDescent="0.25">
      <c r="C9" s="21" t="s">
        <v>1145</v>
      </c>
      <c r="D9" t="s">
        <v>1287</v>
      </c>
      <c r="E9" s="35" t="s">
        <v>1340</v>
      </c>
      <c r="F9" s="47"/>
      <c r="G9" s="47"/>
    </row>
    <row r="10" spans="3:7" x14ac:dyDescent="0.25">
      <c r="C10" s="21" t="s">
        <v>1146</v>
      </c>
      <c r="D10" t="s">
        <v>1287</v>
      </c>
      <c r="E10" s="35" t="s">
        <v>1341</v>
      </c>
      <c r="F10" s="47"/>
      <c r="G10" s="47"/>
    </row>
    <row r="11" spans="3:7" x14ac:dyDescent="0.25">
      <c r="C11" s="21" t="s">
        <v>1147</v>
      </c>
      <c r="D11" t="s">
        <v>1287</v>
      </c>
      <c r="E11" s="35" t="s">
        <v>1342</v>
      </c>
      <c r="F11" s="47"/>
      <c r="G11" s="47"/>
    </row>
    <row r="12" spans="3:7" x14ac:dyDescent="0.25">
      <c r="C12" s="21" t="s">
        <v>1148</v>
      </c>
      <c r="D12" t="s">
        <v>1287</v>
      </c>
      <c r="E12" s="35" t="s">
        <v>1343</v>
      </c>
      <c r="F12" s="47"/>
      <c r="G12" s="47"/>
    </row>
    <row r="13" spans="3:7" x14ac:dyDescent="0.25">
      <c r="C13" s="21" t="s">
        <v>1149</v>
      </c>
      <c r="D13" t="s">
        <v>1287</v>
      </c>
      <c r="E13" s="35" t="s">
        <v>1344</v>
      </c>
      <c r="F13" s="47"/>
      <c r="G13" s="47"/>
    </row>
    <row r="14" spans="3:7" x14ac:dyDescent="0.25">
      <c r="C14" s="21" t="s">
        <v>1150</v>
      </c>
      <c r="D14" t="s">
        <v>1287</v>
      </c>
      <c r="E14" s="35" t="s">
        <v>1345</v>
      </c>
      <c r="F14" s="47"/>
      <c r="G14" s="47"/>
    </row>
    <row r="15" spans="3:7" x14ac:dyDescent="0.25">
      <c r="C15" s="21" t="s">
        <v>1151</v>
      </c>
      <c r="D15" t="s">
        <v>1287</v>
      </c>
      <c r="E15" s="35" t="s">
        <v>1346</v>
      </c>
      <c r="F15" s="47"/>
      <c r="G15" s="47"/>
    </row>
    <row r="16" spans="3:7" x14ac:dyDescent="0.25">
      <c r="C16" s="21" t="s">
        <v>1152</v>
      </c>
      <c r="D16" t="s">
        <v>1287</v>
      </c>
      <c r="E16" s="35" t="s">
        <v>1347</v>
      </c>
      <c r="F16" s="47"/>
      <c r="G16" s="47"/>
    </row>
    <row r="17" spans="3:7" x14ac:dyDescent="0.25">
      <c r="C17" s="21" t="s">
        <v>1153</v>
      </c>
      <c r="D17" t="s">
        <v>1287</v>
      </c>
      <c r="E17" s="35" t="s">
        <v>1348</v>
      </c>
      <c r="F17" s="47"/>
      <c r="G17" s="47"/>
    </row>
    <row r="18" spans="3:7" x14ac:dyDescent="0.25">
      <c r="C18" s="21" t="s">
        <v>1154</v>
      </c>
      <c r="D18" t="s">
        <v>1287</v>
      </c>
      <c r="E18" s="35" t="s">
        <v>1349</v>
      </c>
      <c r="F18" s="47"/>
      <c r="G18" s="47"/>
    </row>
    <row r="19" spans="3:7" x14ac:dyDescent="0.25">
      <c r="C19" s="21" t="s">
        <v>1155</v>
      </c>
      <c r="D19" t="s">
        <v>1287</v>
      </c>
      <c r="E19" s="35" t="s">
        <v>1350</v>
      </c>
      <c r="F19" s="47"/>
      <c r="G19" s="47"/>
    </row>
    <row r="20" spans="3:7" x14ac:dyDescent="0.25">
      <c r="C20" s="21" t="s">
        <v>1156</v>
      </c>
      <c r="D20" t="s">
        <v>1287</v>
      </c>
      <c r="E20" s="35" t="s">
        <v>1351</v>
      </c>
      <c r="F20" s="47"/>
      <c r="G20" s="47"/>
    </row>
    <row r="21" spans="3:7" x14ac:dyDescent="0.25">
      <c r="C21" s="21" t="s">
        <v>1157</v>
      </c>
      <c r="D21" t="s">
        <v>1287</v>
      </c>
      <c r="E21" s="35" t="s">
        <v>1352</v>
      </c>
      <c r="F21" s="47"/>
      <c r="G21" s="47"/>
    </row>
    <row r="22" spans="3:7" x14ac:dyDescent="0.25">
      <c r="C22" s="21" t="s">
        <v>1158</v>
      </c>
      <c r="D22" t="s">
        <v>1287</v>
      </c>
      <c r="E22" s="35" t="s">
        <v>1353</v>
      </c>
      <c r="F22" s="47"/>
      <c r="G22" s="47"/>
    </row>
    <row r="23" spans="3:7" x14ac:dyDescent="0.25">
      <c r="C23" s="21" t="s">
        <v>1159</v>
      </c>
      <c r="D23" t="s">
        <v>1287</v>
      </c>
      <c r="E23" s="35" t="s">
        <v>1354</v>
      </c>
      <c r="F23" s="47"/>
      <c r="G23" s="47"/>
    </row>
    <row r="24" spans="3:7" x14ac:dyDescent="0.25">
      <c r="C24" s="21" t="s">
        <v>1160</v>
      </c>
      <c r="D24" t="s">
        <v>1287</v>
      </c>
      <c r="E24" s="35" t="s">
        <v>1355</v>
      </c>
      <c r="F24" s="47"/>
      <c r="G24" s="47"/>
    </row>
    <row r="25" spans="3:7" x14ac:dyDescent="0.25">
      <c r="C25" s="21" t="s">
        <v>1161</v>
      </c>
      <c r="D25" t="s">
        <v>1287</v>
      </c>
      <c r="E25" s="35" t="s">
        <v>1356</v>
      </c>
      <c r="F25" s="47"/>
      <c r="G25" s="47"/>
    </row>
    <row r="26" spans="3:7" x14ac:dyDescent="0.25">
      <c r="C26" s="21" t="s">
        <v>1162</v>
      </c>
      <c r="D26" t="s">
        <v>1287</v>
      </c>
      <c r="E26" s="35" t="s">
        <v>1357</v>
      </c>
      <c r="F26" s="47"/>
      <c r="G26" s="47"/>
    </row>
    <row r="27" spans="3:7" x14ac:dyDescent="0.25">
      <c r="C27" s="21" t="s">
        <v>1163</v>
      </c>
      <c r="D27" t="s">
        <v>1287</v>
      </c>
      <c r="E27" s="35" t="s">
        <v>1358</v>
      </c>
      <c r="F27" s="47"/>
      <c r="G27" s="47"/>
    </row>
    <row r="28" spans="3:7" x14ac:dyDescent="0.25">
      <c r="C28" s="21" t="s">
        <v>1164</v>
      </c>
      <c r="D28" t="s">
        <v>1287</v>
      </c>
      <c r="E28" s="35" t="s">
        <v>1359</v>
      </c>
      <c r="F28" s="47"/>
      <c r="G28" s="47"/>
    </row>
    <row r="29" spans="3:7" x14ac:dyDescent="0.25">
      <c r="C29" s="21" t="s">
        <v>1165</v>
      </c>
      <c r="D29" t="s">
        <v>1287</v>
      </c>
      <c r="E29" s="35" t="s">
        <v>1360</v>
      </c>
      <c r="F29" s="47"/>
      <c r="G29" s="47"/>
    </row>
    <row r="30" spans="3:7" x14ac:dyDescent="0.25">
      <c r="C30" s="21" t="s">
        <v>1166</v>
      </c>
      <c r="D30" t="s">
        <v>1287</v>
      </c>
      <c r="E30" s="35" t="s">
        <v>1361</v>
      </c>
      <c r="F30" s="47"/>
      <c r="G30" s="47"/>
    </row>
    <row r="31" spans="3:7" x14ac:dyDescent="0.25">
      <c r="C31" s="21" t="s">
        <v>1167</v>
      </c>
      <c r="D31" t="s">
        <v>1287</v>
      </c>
      <c r="E31" s="35" t="s">
        <v>1362</v>
      </c>
      <c r="F31" s="47"/>
      <c r="G31" s="47"/>
    </row>
    <row r="32" spans="3:7" x14ac:dyDescent="0.25">
      <c r="C32" s="21" t="s">
        <v>1168</v>
      </c>
      <c r="D32" t="s">
        <v>1287</v>
      </c>
      <c r="E32" s="35" t="s">
        <v>1363</v>
      </c>
      <c r="F32" s="47"/>
      <c r="G32" s="47"/>
    </row>
    <row r="33" spans="3:7" x14ac:dyDescent="0.25">
      <c r="C33" s="21" t="s">
        <v>1169</v>
      </c>
      <c r="D33" t="s">
        <v>1287</v>
      </c>
      <c r="E33" s="35" t="s">
        <v>1364</v>
      </c>
      <c r="F33" s="47"/>
      <c r="G33" s="47"/>
    </row>
    <row r="34" spans="3:7" x14ac:dyDescent="0.25">
      <c r="C34" s="21" t="s">
        <v>1170</v>
      </c>
      <c r="D34" t="s">
        <v>1287</v>
      </c>
      <c r="E34" s="35" t="s">
        <v>1365</v>
      </c>
      <c r="F34" s="47"/>
      <c r="G34" s="47"/>
    </row>
    <row r="35" spans="3:7" x14ac:dyDescent="0.25">
      <c r="C35" s="21" t="s">
        <v>1171</v>
      </c>
      <c r="D35" t="s">
        <v>1287</v>
      </c>
      <c r="E35" s="35" t="s">
        <v>1366</v>
      </c>
      <c r="F35" s="47"/>
      <c r="G35" s="47"/>
    </row>
    <row r="36" spans="3:7" x14ac:dyDescent="0.25">
      <c r="C36" s="21" t="s">
        <v>1172</v>
      </c>
      <c r="D36" t="s">
        <v>1287</v>
      </c>
      <c r="E36" s="35" t="s">
        <v>1367</v>
      </c>
      <c r="F36" s="47"/>
      <c r="G36" s="47"/>
    </row>
    <row r="37" spans="3:7" x14ac:dyDescent="0.25">
      <c r="C37" s="21" t="s">
        <v>1173</v>
      </c>
      <c r="D37" t="s">
        <v>1287</v>
      </c>
      <c r="E37" s="35" t="s">
        <v>1368</v>
      </c>
      <c r="F37" s="47"/>
      <c r="G37" s="47"/>
    </row>
    <row r="38" spans="3:7" x14ac:dyDescent="0.25">
      <c r="C38" s="21" t="s">
        <v>1174</v>
      </c>
      <c r="D38" t="s">
        <v>1287</v>
      </c>
      <c r="E38" s="35" t="s">
        <v>1369</v>
      </c>
      <c r="F38" s="47"/>
      <c r="G38" s="47"/>
    </row>
    <row r="39" spans="3:7" x14ac:dyDescent="0.25">
      <c r="C39" s="21" t="s">
        <v>1175</v>
      </c>
      <c r="D39" t="s">
        <v>1287</v>
      </c>
      <c r="E39" s="35" t="s">
        <v>1370</v>
      </c>
      <c r="F39" s="47"/>
      <c r="G39" s="47"/>
    </row>
    <row r="40" spans="3:7" x14ac:dyDescent="0.25">
      <c r="C40" s="21" t="s">
        <v>1176</v>
      </c>
      <c r="D40" t="s">
        <v>1287</v>
      </c>
      <c r="E40" s="35" t="s">
        <v>1371</v>
      </c>
      <c r="F40" s="47"/>
      <c r="G40" s="47"/>
    </row>
    <row r="41" spans="3:7" x14ac:dyDescent="0.25">
      <c r="C41" s="21" t="s">
        <v>1177</v>
      </c>
      <c r="D41" t="s">
        <v>1287</v>
      </c>
      <c r="E41" s="35" t="s">
        <v>1372</v>
      </c>
      <c r="F41" s="47"/>
      <c r="G41" s="47"/>
    </row>
    <row r="42" spans="3:7" x14ac:dyDescent="0.25">
      <c r="C42" s="21" t="s">
        <v>1178</v>
      </c>
      <c r="D42" t="s">
        <v>1287</v>
      </c>
      <c r="E42" s="35" t="s">
        <v>1373</v>
      </c>
      <c r="F42" s="47"/>
      <c r="G42" s="47"/>
    </row>
    <row r="43" spans="3:7" x14ac:dyDescent="0.25">
      <c r="C43" s="21" t="s">
        <v>1179</v>
      </c>
      <c r="E43" s="35" t="s">
        <v>1374</v>
      </c>
      <c r="F43" s="47"/>
      <c r="G43" s="47"/>
    </row>
    <row r="44" spans="3:7" x14ac:dyDescent="0.25">
      <c r="C44" s="21" t="s">
        <v>1180</v>
      </c>
      <c r="E44" s="35" t="s">
        <v>1375</v>
      </c>
      <c r="F44" s="47"/>
      <c r="G44" s="47"/>
    </row>
    <row r="45" spans="3:7" x14ac:dyDescent="0.25">
      <c r="C45" s="21" t="s">
        <v>1181</v>
      </c>
      <c r="D45" t="s">
        <v>1288</v>
      </c>
      <c r="E45" s="35" t="s">
        <v>1376</v>
      </c>
      <c r="F45" s="47"/>
      <c r="G45" s="47"/>
    </row>
    <row r="46" spans="3:7" x14ac:dyDescent="0.25">
      <c r="C46" s="21" t="s">
        <v>1182</v>
      </c>
      <c r="E46" s="35" t="s">
        <v>1377</v>
      </c>
      <c r="F46" s="47"/>
      <c r="G46" s="47"/>
    </row>
    <row r="47" spans="3:7" x14ac:dyDescent="0.25">
      <c r="C47" s="21" t="s">
        <v>1183</v>
      </c>
      <c r="D47" t="s">
        <v>1288</v>
      </c>
      <c r="E47" s="35" t="s">
        <v>1378</v>
      </c>
      <c r="F47" s="47"/>
      <c r="G47" s="47"/>
    </row>
    <row r="48" spans="3:7" x14ac:dyDescent="0.25">
      <c r="C48" s="21" t="s">
        <v>1184</v>
      </c>
      <c r="D48" t="s">
        <v>1288</v>
      </c>
      <c r="E48" s="35" t="s">
        <v>1379</v>
      </c>
      <c r="F48" s="47"/>
      <c r="G48" s="47"/>
    </row>
    <row r="49" spans="3:7" x14ac:dyDescent="0.25">
      <c r="C49" s="21" t="s">
        <v>1185</v>
      </c>
      <c r="D49" t="s">
        <v>1288</v>
      </c>
      <c r="E49" s="35" t="s">
        <v>1313</v>
      </c>
      <c r="F49" s="47"/>
      <c r="G49" s="47"/>
    </row>
    <row r="50" spans="3:7" x14ac:dyDescent="0.25">
      <c r="C50" s="21" t="s">
        <v>1186</v>
      </c>
      <c r="D50" t="s">
        <v>1288</v>
      </c>
      <c r="E50" s="35" t="s">
        <v>1306</v>
      </c>
      <c r="F50" s="47">
        <v>2</v>
      </c>
      <c r="G50" s="47">
        <v>3</v>
      </c>
    </row>
    <row r="51" spans="3:7" x14ac:dyDescent="0.25">
      <c r="C51" s="21" t="s">
        <v>1187</v>
      </c>
      <c r="D51" t="s">
        <v>1288</v>
      </c>
      <c r="E51" s="35" t="s">
        <v>1314</v>
      </c>
      <c r="F51" s="47">
        <v>3</v>
      </c>
      <c r="G51" s="47">
        <v>4</v>
      </c>
    </row>
    <row r="52" spans="3:7" x14ac:dyDescent="0.25">
      <c r="C52" s="21" t="s">
        <v>1188</v>
      </c>
      <c r="D52" t="s">
        <v>1288</v>
      </c>
      <c r="E52" s="35" t="s">
        <v>1315</v>
      </c>
      <c r="F52" s="47"/>
      <c r="G52" s="47"/>
    </row>
    <row r="53" spans="3:7" x14ac:dyDescent="0.25">
      <c r="C53" s="21" t="s">
        <v>1189</v>
      </c>
      <c r="D53" t="s">
        <v>1288</v>
      </c>
      <c r="E53" s="35" t="s">
        <v>1316</v>
      </c>
      <c r="F53" s="47">
        <v>8</v>
      </c>
      <c r="G53" s="47">
        <v>10</v>
      </c>
    </row>
    <row r="54" spans="3:7" x14ac:dyDescent="0.25">
      <c r="C54" s="21" t="s">
        <v>1190</v>
      </c>
      <c r="D54" t="s">
        <v>1288</v>
      </c>
      <c r="E54" s="35" t="s">
        <v>1317</v>
      </c>
      <c r="F54" s="47">
        <v>10</v>
      </c>
      <c r="G54" s="47">
        <v>12</v>
      </c>
    </row>
    <row r="55" spans="3:7" x14ac:dyDescent="0.25">
      <c r="C55" s="21" t="s">
        <v>1191</v>
      </c>
      <c r="D55" t="s">
        <v>1288</v>
      </c>
      <c r="E55" s="35" t="s">
        <v>1318</v>
      </c>
      <c r="F55" s="47"/>
      <c r="G55" s="47"/>
    </row>
    <row r="56" spans="3:7" x14ac:dyDescent="0.25">
      <c r="C56" s="21" t="s">
        <v>1192</v>
      </c>
      <c r="D56" t="s">
        <v>1288</v>
      </c>
      <c r="E56" s="35" t="s">
        <v>1319</v>
      </c>
      <c r="F56" s="47"/>
      <c r="G56" s="47"/>
    </row>
    <row r="57" spans="3:7" x14ac:dyDescent="0.25">
      <c r="C57" s="21" t="s">
        <v>1193</v>
      </c>
      <c r="D57" t="s">
        <v>1288</v>
      </c>
      <c r="E57" s="35" t="s">
        <v>1320</v>
      </c>
      <c r="F57" s="47"/>
      <c r="G57" s="47"/>
    </row>
    <row r="58" spans="3:7" x14ac:dyDescent="0.25">
      <c r="C58" s="21" t="s">
        <v>1194</v>
      </c>
      <c r="D58" t="s">
        <v>1288</v>
      </c>
      <c r="E58" s="35" t="s">
        <v>1321</v>
      </c>
      <c r="F58" s="47"/>
      <c r="G58" s="47"/>
    </row>
    <row r="59" spans="3:7" x14ac:dyDescent="0.25">
      <c r="C59" s="21" t="s">
        <v>1195</v>
      </c>
      <c r="D59" t="s">
        <v>1288</v>
      </c>
      <c r="E59" s="35" t="s">
        <v>1322</v>
      </c>
      <c r="F59" s="47"/>
      <c r="G59" s="47"/>
    </row>
    <row r="60" spans="3:7" x14ac:dyDescent="0.25">
      <c r="C60" s="21" t="s">
        <v>1196</v>
      </c>
      <c r="D60" t="s">
        <v>1288</v>
      </c>
      <c r="E60" s="35" t="s">
        <v>1323</v>
      </c>
      <c r="F60" s="47"/>
      <c r="G60" s="47"/>
    </row>
    <row r="61" spans="3:7" x14ac:dyDescent="0.25">
      <c r="C61" s="21" t="s">
        <v>1197</v>
      </c>
      <c r="D61" t="s">
        <v>1288</v>
      </c>
      <c r="E61" s="35" t="s">
        <v>1324</v>
      </c>
      <c r="F61" s="47"/>
      <c r="G61" s="47"/>
    </row>
    <row r="62" spans="3:7" x14ac:dyDescent="0.25">
      <c r="C62" s="21" t="s">
        <v>1198</v>
      </c>
      <c r="D62" t="s">
        <v>1288</v>
      </c>
      <c r="E62" s="35" t="s">
        <v>1325</v>
      </c>
      <c r="F62" s="47"/>
      <c r="G62" s="47"/>
    </row>
    <row r="63" spans="3:7" x14ac:dyDescent="0.25">
      <c r="C63" s="21" t="s">
        <v>1199</v>
      </c>
      <c r="D63" t="s">
        <v>1288</v>
      </c>
      <c r="E63" s="35" t="s">
        <v>1326</v>
      </c>
      <c r="F63" s="47"/>
      <c r="G63" s="47"/>
    </row>
    <row r="64" spans="3:7" x14ac:dyDescent="0.25">
      <c r="C64" s="21" t="s">
        <v>1200</v>
      </c>
      <c r="D64" t="s">
        <v>1288</v>
      </c>
      <c r="E64" s="35" t="s">
        <v>1327</v>
      </c>
      <c r="F64" s="47"/>
      <c r="G64" s="47"/>
    </row>
    <row r="65" spans="3:7" x14ac:dyDescent="0.25">
      <c r="C65" s="21" t="s">
        <v>1201</v>
      </c>
      <c r="D65" t="s">
        <v>1288</v>
      </c>
      <c r="E65" s="35" t="s">
        <v>1328</v>
      </c>
      <c r="F65" s="47"/>
      <c r="G65" s="47"/>
    </row>
    <row r="66" spans="3:7" x14ac:dyDescent="0.25">
      <c r="C66" s="21" t="s">
        <v>1202</v>
      </c>
      <c r="D66" t="s">
        <v>1288</v>
      </c>
      <c r="E66" s="35" t="s">
        <v>1329</v>
      </c>
      <c r="F66" s="47"/>
      <c r="G66" s="47"/>
    </row>
    <row r="67" spans="3:7" x14ac:dyDescent="0.25">
      <c r="C67" s="21" t="s">
        <v>1203</v>
      </c>
      <c r="D67" t="s">
        <v>1288</v>
      </c>
      <c r="E67" s="35" t="s">
        <v>1330</v>
      </c>
      <c r="F67" s="47"/>
      <c r="G67" s="47"/>
    </row>
    <row r="68" spans="3:7" x14ac:dyDescent="0.25">
      <c r="C68" s="21" t="s">
        <v>1204</v>
      </c>
      <c r="D68" t="s">
        <v>1288</v>
      </c>
      <c r="E68" s="35" t="s">
        <v>1331</v>
      </c>
      <c r="F68" s="47"/>
      <c r="G68" s="47"/>
    </row>
    <row r="69" spans="3:7" x14ac:dyDescent="0.25">
      <c r="C69" s="21" t="s">
        <v>1205</v>
      </c>
      <c r="D69" t="s">
        <v>1288</v>
      </c>
      <c r="E69" s="35" t="s">
        <v>1332</v>
      </c>
      <c r="F69" s="47"/>
      <c r="G69" s="47"/>
    </row>
    <row r="70" spans="3:7" x14ac:dyDescent="0.25">
      <c r="C70" s="21" t="s">
        <v>1206</v>
      </c>
      <c r="D70" t="s">
        <v>1288</v>
      </c>
      <c r="E70" s="35" t="s">
        <v>1333</v>
      </c>
      <c r="F70" s="47"/>
      <c r="G70" s="47"/>
    </row>
    <row r="71" spans="3:7" x14ac:dyDescent="0.25">
      <c r="C71" s="21" t="s">
        <v>1207</v>
      </c>
      <c r="D71" t="s">
        <v>1288</v>
      </c>
      <c r="E71" s="35" t="s">
        <v>1380</v>
      </c>
      <c r="F71" s="47"/>
      <c r="G71" s="47"/>
    </row>
    <row r="72" spans="3:7" x14ac:dyDescent="0.25">
      <c r="C72" s="21" t="s">
        <v>1208</v>
      </c>
      <c r="D72" t="s">
        <v>1288</v>
      </c>
      <c r="E72" s="35" t="s">
        <v>1381</v>
      </c>
      <c r="F72" s="47">
        <v>2</v>
      </c>
      <c r="G72" s="47">
        <v>3</v>
      </c>
    </row>
    <row r="73" spans="3:7" x14ac:dyDescent="0.25">
      <c r="C73" s="21" t="s">
        <v>1209</v>
      </c>
      <c r="D73" t="s">
        <v>1288</v>
      </c>
      <c r="E73" s="35" t="s">
        <v>1382</v>
      </c>
      <c r="F73" s="47"/>
      <c r="G73" s="47"/>
    </row>
    <row r="74" spans="3:7" x14ac:dyDescent="0.25">
      <c r="C74" s="21" t="s">
        <v>1210</v>
      </c>
      <c r="D74" t="s">
        <v>1288</v>
      </c>
      <c r="E74" s="35" t="s">
        <v>1383</v>
      </c>
      <c r="F74" s="47"/>
      <c r="G74" s="47"/>
    </row>
    <row r="75" spans="3:7" x14ac:dyDescent="0.25">
      <c r="C75" s="21" t="s">
        <v>1211</v>
      </c>
      <c r="D75" t="s">
        <v>1288</v>
      </c>
      <c r="E75" s="35" t="s">
        <v>1384</v>
      </c>
      <c r="F75" s="47"/>
      <c r="G75" s="47"/>
    </row>
    <row r="76" spans="3:7" x14ac:dyDescent="0.25">
      <c r="C76" s="21" t="s">
        <v>1212</v>
      </c>
      <c r="D76" t="s">
        <v>1288</v>
      </c>
      <c r="E76" s="35" t="s">
        <v>1385</v>
      </c>
      <c r="F76" s="47"/>
      <c r="G76" s="47"/>
    </row>
    <row r="77" spans="3:7" x14ac:dyDescent="0.25">
      <c r="C77" s="21" t="s">
        <v>1213</v>
      </c>
      <c r="D77" t="s">
        <v>1288</v>
      </c>
      <c r="E77" s="35" t="s">
        <v>1386</v>
      </c>
      <c r="F77" s="47"/>
      <c r="G77" s="47"/>
    </row>
    <row r="78" spans="3:7" x14ac:dyDescent="0.25">
      <c r="C78" s="21" t="s">
        <v>1214</v>
      </c>
      <c r="D78" t="s">
        <v>1288</v>
      </c>
      <c r="E78" s="35" t="s">
        <v>1387</v>
      </c>
      <c r="F78" s="47"/>
      <c r="G78" s="47"/>
    </row>
    <row r="79" spans="3:7" x14ac:dyDescent="0.25">
      <c r="C79" s="21" t="s">
        <v>1215</v>
      </c>
      <c r="D79" t="s">
        <v>1288</v>
      </c>
      <c r="E79" s="35" t="s">
        <v>1388</v>
      </c>
      <c r="F79" s="47"/>
      <c r="G79" s="47"/>
    </row>
    <row r="80" spans="3:7" x14ac:dyDescent="0.25">
      <c r="C80" s="21" t="s">
        <v>1216</v>
      </c>
      <c r="D80" t="s">
        <v>1288</v>
      </c>
      <c r="E80" s="35" t="s">
        <v>1389</v>
      </c>
      <c r="F80" s="47"/>
      <c r="G80" s="47"/>
    </row>
    <row r="81" spans="3:7" x14ac:dyDescent="0.25">
      <c r="C81" s="21" t="s">
        <v>1217</v>
      </c>
      <c r="D81" t="s">
        <v>1288</v>
      </c>
      <c r="E81" s="35" t="s">
        <v>1390</v>
      </c>
      <c r="F81" s="47"/>
      <c r="G81" s="47"/>
    </row>
    <row r="82" spans="3:7" x14ac:dyDescent="0.25">
      <c r="C82" s="21" t="s">
        <v>1218</v>
      </c>
      <c r="E82" s="35" t="s">
        <v>1391</v>
      </c>
      <c r="F82" s="47"/>
      <c r="G82" s="47"/>
    </row>
    <row r="83" spans="3:7" x14ac:dyDescent="0.25">
      <c r="C83" s="21" t="s">
        <v>1219</v>
      </c>
      <c r="E83" s="35" t="s">
        <v>1392</v>
      </c>
      <c r="F83" s="47"/>
      <c r="G83" s="47"/>
    </row>
    <row r="84" spans="3:7" x14ac:dyDescent="0.25">
      <c r="C84" s="21" t="s">
        <v>1220</v>
      </c>
      <c r="E84" s="35" t="s">
        <v>1393</v>
      </c>
      <c r="F84" s="47"/>
      <c r="G84" s="47"/>
    </row>
    <row r="85" spans="3:7" x14ac:dyDescent="0.25">
      <c r="C85" s="21" t="s">
        <v>1410</v>
      </c>
      <c r="E85" s="35" t="s">
        <v>1415</v>
      </c>
      <c r="F85" s="47"/>
      <c r="G85" s="47"/>
    </row>
    <row r="86" spans="3:7" x14ac:dyDescent="0.25">
      <c r="C86" s="21" t="s">
        <v>1411</v>
      </c>
      <c r="E86" s="35" t="s">
        <v>1474</v>
      </c>
      <c r="F86" s="47">
        <v>6</v>
      </c>
      <c r="G86" s="47">
        <v>8</v>
      </c>
    </row>
    <row r="87" spans="3:7" x14ac:dyDescent="0.25">
      <c r="C87" s="21" t="s">
        <v>1412</v>
      </c>
      <c r="E87" s="35" t="s">
        <v>1475</v>
      </c>
      <c r="F87" s="47">
        <v>6</v>
      </c>
      <c r="G87" s="47">
        <v>8</v>
      </c>
    </row>
    <row r="88" spans="3:7" x14ac:dyDescent="0.25">
      <c r="C88" s="21" t="s">
        <v>1479</v>
      </c>
      <c r="E88" s="35" t="s">
        <v>1480</v>
      </c>
      <c r="F88" s="47">
        <v>8</v>
      </c>
      <c r="G88" s="47">
        <v>10</v>
      </c>
    </row>
    <row r="89" spans="3:7" x14ac:dyDescent="0.25">
      <c r="C89" s="21" t="s">
        <v>1481</v>
      </c>
      <c r="E89" s="35" t="s">
        <v>1482</v>
      </c>
      <c r="F89" s="47">
        <v>5</v>
      </c>
      <c r="G89" s="47">
        <v>6</v>
      </c>
    </row>
    <row r="90" spans="3:7" x14ac:dyDescent="0.25">
      <c r="C90" s="21" t="s">
        <v>1483</v>
      </c>
      <c r="E90" s="35" t="s">
        <v>1484</v>
      </c>
      <c r="F90" s="47">
        <v>10</v>
      </c>
      <c r="G90" s="47">
        <v>12</v>
      </c>
    </row>
  </sheetData>
  <sheetProtection formatCells="0" formatColumns="0" formatRows="0" insertColumns="0" insertRows="0" insertHyperlinks="0" deleteColumns="0" deleteRows="0" sort="0" autoFilter="0" pivotTables="0"/>
  <phoneticPr fontId="9" type="noConversion"/>
  <hyperlinks>
    <hyperlink ref="C3" r:id="rId1" tooltip="Ambrette Town" display="https://bulbapedia.bulbagarden.net/wiki/Ambrette_Town" xr:uid="{5D89EDF1-E348-4C36-B8B9-DFE995BEBE7A}"/>
    <hyperlink ref="C4" r:id="rId2" tooltip="Anistar City" display="https://bulbapedia.bulbagarden.net/wiki/Anistar_City" xr:uid="{DBEEE382-97A6-484A-B649-657D60FAD83C}"/>
    <hyperlink ref="C5" r:id="rId3" tooltip="Aquacorde Town" display="https://bulbapedia.bulbagarden.net/wiki/Aquacorde_Town" xr:uid="{4EC674A9-A4D1-4812-9FDE-C27DB9B40256}"/>
    <hyperlink ref="C6" r:id="rId4" tooltip="Autumnal Avenue" display="https://bulbapedia.bulbagarden.net/wiki/Autumnal_Avenue" xr:uid="{A2FC8D22-F401-4FF4-B8C9-38E3E98841BB}"/>
    <hyperlink ref="C7" r:id="rId5" tooltip="Azure Bay" display="https://bulbapedia.bulbagarden.net/wiki/Azure_Bay" xr:uid="{061423FF-4351-4AC0-A872-D66432C548C9}"/>
    <hyperlink ref="C8" r:id="rId6" tooltip="Baa de Mer Ranch" display="https://bulbapedia.bulbagarden.net/wiki/Baa_de_Mer_Ranch" xr:uid="{CC55F9DF-816F-4C7E-9231-8BE08FCF2082}"/>
    <hyperlink ref="C9" r:id="rId7" tooltip="Battle Chateau" display="https://bulbapedia.bulbagarden.net/wiki/Battle_Chateau" xr:uid="{54FEC9DE-F027-438F-B461-FDF9B639991D}"/>
    <hyperlink ref="C10" r:id="rId8" tooltip="Battle Institute" display="https://bulbapedia.bulbagarden.net/wiki/Battle_Institute" xr:uid="{4FF10F22-8F18-4DD3-A9F1-56E0429CF2BF}"/>
    <hyperlink ref="C11" r:id="rId9" tooltip="Battle Maison" display="https://bulbapedia.bulbagarden.net/wiki/Battle_Maison" xr:uid="{C0093ABB-4CFA-47C4-88EF-E74A73F14049}"/>
    <hyperlink ref="C12" r:id="rId10" tooltip="Berry fields (Kalos)" display="https://bulbapedia.bulbagarden.net/wiki/Berry_fields_(Kalos)" xr:uid="{749CB3D6-900C-41FE-AF44-789D9C6D92E9}"/>
    <hyperlink ref="C13" r:id="rId11" tooltip="Camphrier Town" display="https://bulbapedia.bulbagarden.net/wiki/Camphrier_Town" xr:uid="{C6387033-C905-48E2-9F4D-2C961090D094}"/>
    <hyperlink ref="C14" r:id="rId12" tooltip="Chamber of Emptiness" display="https://bulbapedia.bulbagarden.net/wiki/Chamber_of_Emptiness" xr:uid="{FE3AE53C-9FC9-4692-BCD0-84316E7DF549}"/>
    <hyperlink ref="C15" r:id="rId13" tooltip="Connecting Cave" display="https://bulbapedia.bulbagarden.net/wiki/Connecting_Cave" xr:uid="{84DA6812-EBA7-4CD4-9B6E-0C114268554B}"/>
    <hyperlink ref="C16" r:id="rId14" tooltip="Coumarine City" display="https://bulbapedia.bulbagarden.net/wiki/Coumarine_City" xr:uid="{ED530B08-B154-42C5-9214-783087934403}"/>
    <hyperlink ref="C17" r:id="rId15" tooltip="Couriway Town" display="https://bulbapedia.bulbagarden.net/wiki/Couriway_Town" xr:uid="{801FBFF7-1A6F-4E90-9FB6-B607FCF939E6}"/>
    <hyperlink ref="C18" r:id="rId16" tooltip="Cyllage City" display="https://bulbapedia.bulbagarden.net/wiki/Cyllage_City" xr:uid="{F76A8B63-4EA9-471C-9191-71FA8D76059B}"/>
    <hyperlink ref="C19" r:id="rId17" tooltip="Dendemille Town" display="https://bulbapedia.bulbagarden.net/wiki/Dendemille_Town" xr:uid="{BFB53111-ABDF-46FB-8F76-97ECE8ED3280}"/>
    <hyperlink ref="C20" r:id="rId18" tooltip="Estival Avenue" display="https://bulbapedia.bulbagarden.net/wiki/Estival_Avenue" xr:uid="{3634FE15-4307-400B-BF28-7737D2F95211}"/>
    <hyperlink ref="C21" r:id="rId19" tooltip="Faraway place" display="https://bulbapedia.bulbagarden.net/wiki/Faraway_place" xr:uid="{F15DADE0-E047-4A24-AF55-910B94D04124}"/>
    <hyperlink ref="C22" r:id="rId20" tooltip="Friend Safari" display="https://bulbapedia.bulbagarden.net/wiki/Friend_Safari" xr:uid="{531BCB7D-E0B9-47C0-A0D7-A7C1B714C13F}"/>
    <hyperlink ref="C23" r:id="rId21" tooltip="Frost Cavern" display="https://bulbapedia.bulbagarden.net/wiki/Frost_Cavern" xr:uid="{9D91247D-45D9-410A-BAE8-DD88AF30A194}"/>
    <hyperlink ref="C24" r:id="rId22" tooltip="Geosenge Town" display="https://bulbapedia.bulbagarden.net/wiki/Geosenge_Town" xr:uid="{25BDC4BE-D0A8-4EE3-8DC3-C67219DAECE2}"/>
    <hyperlink ref="C25" r:id="rId23" tooltip="Glittering Cave" display="https://bulbapedia.bulbagarden.net/wiki/Glittering_Cave" xr:uid="{39992E31-B853-46DE-A404-0C16C07F55DD}"/>
    <hyperlink ref="C26" r:id="rId24" tooltip="Hibernal Avenue" display="https://bulbapedia.bulbagarden.net/wiki/Hibernal_Avenue" xr:uid="{92DAA37B-5317-4199-BC25-172C96A58D61}"/>
    <hyperlink ref="C27" r:id="rId25" tooltip="Hometown" display="https://bulbapedia.bulbagarden.net/wiki/Hometown" xr:uid="{16C8D4EF-5291-4B01-B109-225010D51B93}"/>
    <hyperlink ref="C28" r:id="rId26" tooltip="Hotel Richissime" display="https://bulbapedia.bulbagarden.net/wiki/Hotel_Richissime" xr:uid="{27B2A2BF-5618-4B5C-AAF8-F8B25CA9AC6F}"/>
    <hyperlink ref="C29" r:id="rId27" tooltip="Juice Shoppe" display="https://bulbapedia.bulbagarden.net/wiki/Juice_Shoppe" xr:uid="{7F66A1E4-3675-4E76-B987-4D2B6006D426}"/>
    <hyperlink ref="C30" r:id="rId28" tooltip="Kalos hotels" display="https://bulbapedia.bulbagarden.net/wiki/Kalos_hotels" xr:uid="{28230719-4946-4C0F-AD6C-D11F11173965}"/>
    <hyperlink ref="C31" r:id="rId29" tooltip="Kalos Power Plant" display="https://bulbapedia.bulbagarden.net/wiki/Kalos_Power_Plant" xr:uid="{27BD6B4D-BBDE-4950-B9DB-6C124593078E}"/>
    <hyperlink ref="C32" r:id="rId30" tooltip="Kiloude City" display="https://bulbapedia.bulbagarden.net/wiki/Kiloude_City" xr:uid="{10906927-6F32-4954-A6C9-62208F9D7887}"/>
    <hyperlink ref="C33" r:id="rId31" tooltip="Laverre City" display="https://bulbapedia.bulbagarden.net/wiki/Laverre_City" xr:uid="{9D750541-316F-4CA8-8EC6-FC38297CF548}"/>
    <hyperlink ref="C34" r:id="rId32" tooltip="Lost Hotel" display="https://bulbapedia.bulbagarden.net/wiki/Lost_Hotel" xr:uid="{66A1B4E1-744B-4467-A1B8-2A8445AAD880}"/>
    <hyperlink ref="C35" r:id="rId33" tooltip="Lumiose City" display="https://bulbapedia.bulbagarden.net/wiki/Lumiose_City" xr:uid="{F1FB9A0F-077C-466E-9694-6FA41761FFC7}"/>
    <hyperlink ref="C36" r:id="rId34" tooltip="Lumiose City restaurants" display="https://bulbapedia.bulbagarden.net/wiki/Lumiose_City_restaurants" xr:uid="{9BD3D144-9C3D-48C9-97A5-472703778E14}"/>
    <hyperlink ref="C37" r:id="rId35" tooltip="Lumiose Museum" display="https://bulbapedia.bulbagarden.net/wiki/Lumiose_Museum" xr:uid="{D9B4D947-D4C7-44DB-802C-0EB2D473FD8A}"/>
    <hyperlink ref="C38" r:id="rId36" tooltip="Lysandre Labs" display="https://bulbapedia.bulbagarden.net/wiki/Lysandre_Labs" xr:uid="{F3353C48-FBBC-48A3-B1DE-28D381799B82}"/>
    <hyperlink ref="C39" r:id="rId37" tooltip="North Boulevard" display="https://bulbapedia.bulbagarden.net/wiki/North_Boulevard" xr:uid="{DC622FDE-E7BA-4DD9-AC46-E41CBED67B5B}"/>
    <hyperlink ref="C40" r:id="rId38" tooltip="Parfum Palace" display="https://bulbapedia.bulbagarden.net/wiki/Parfum_Palace" xr:uid="{3A1F6D01-CC30-4BBD-ADC3-6029818537AA}"/>
    <hyperlink ref="C41" r:id="rId39" tooltip="Player's house" display="https://bulbapedia.bulbagarden.net/wiki/Player%27s_house" xr:uid="{8F66F0B9-30A5-4FE9-BB9F-C323844A9014}"/>
    <hyperlink ref="C42" r:id="rId40" tooltip="Poké Ball Factory" display="https://bulbapedia.bulbagarden.net/wiki/Pok%C3%A9_Ball_Factory" xr:uid="{A7B55E12-A8B6-40C5-9078-D1EDBD6D1E17}"/>
    <hyperlink ref="C43" r:id="rId41" tooltip="Poké Mart" display="https://bulbapedia.bulbagarden.net/wiki/Pok%C3%A9_Mart" xr:uid="{AAA97F9B-8795-4E14-BADE-945830471B99}"/>
    <hyperlink ref="C44" r:id="rId42" tooltip="Pokémon Center" display="https://bulbapedia.bulbagarden.net/wiki/Pok%C3%A9mon_Center" xr:uid="{68573F11-21DC-499C-A5BE-BAE2239736FE}"/>
    <hyperlink ref="C45" r:id="rId43" tooltip="Pokémon Day Care" display="https://bulbapedia.bulbagarden.net/wiki/Pok%C3%A9mon_Day_Care" xr:uid="{643B0034-7A4A-4FCB-8969-1DB6653F311A}"/>
    <hyperlink ref="C46" r:id="rId44" tooltip="Pokémon League (Kalos)" display="https://bulbapedia.bulbagarden.net/wiki/Pok%C3%A9mon_League_(Kalos)" xr:uid="{98A78580-D4D4-4090-B24C-7789CA79E6A7}"/>
    <hyperlink ref="C47" r:id="rId45" tooltip="Pokémon Village" display="https://bulbapedia.bulbagarden.net/wiki/Pok%C3%A9mon_Village" xr:uid="{60974716-AFEF-4B6F-A961-9470F9CD07A6}"/>
    <hyperlink ref="C48" r:id="rId46" tooltip="Reflection Cave" display="https://bulbapedia.bulbagarden.net/wiki/Reflection_Cave" xr:uid="{5D02B72E-8903-47E2-B962-F58AEBD84C9B}"/>
    <hyperlink ref="C49" r:id="rId47" tooltip="Kalos Route 1" display="https://bulbapedia.bulbagarden.net/wiki/Kalos_Route_1" xr:uid="{7C18B221-5F13-4751-9C75-2E488FD1D4FB}"/>
    <hyperlink ref="C50" r:id="rId48" tooltip="Kalos Route 2" display="https://bulbapedia.bulbagarden.net/wiki/Kalos_Route_2" xr:uid="{83733185-F664-4B73-8D8F-88EC2252C3B3}"/>
    <hyperlink ref="C51" r:id="rId49" tooltip="Kalos Route 3" display="https://bulbapedia.bulbagarden.net/wiki/Kalos_Route_3" xr:uid="{76E391E2-E222-4E67-9F91-1A0CE93E2599}"/>
    <hyperlink ref="C52" r:id="rId50" tooltip="Kalos Route 4" display="https://bulbapedia.bulbagarden.net/wiki/Kalos_Route_4" xr:uid="{04970771-DE45-4F02-9EF9-1E5585C5BCF4}"/>
    <hyperlink ref="C53" r:id="rId51" tooltip="Kalos Route 5" display="https://bulbapedia.bulbagarden.net/wiki/Kalos_Route_5" xr:uid="{6469A4ED-1889-4A5A-AF35-34BEFF54A50C}"/>
    <hyperlink ref="C54" r:id="rId52" tooltip="Kalos Route 6" display="https://bulbapedia.bulbagarden.net/wiki/Kalos_Route_6" xr:uid="{A048CF25-84CE-4806-992F-5524A58FD7B0}"/>
    <hyperlink ref="C55" r:id="rId53" tooltip="Kalos Route 7" display="https://bulbapedia.bulbagarden.net/wiki/Kalos_Route_7" xr:uid="{EF86F302-708F-444D-A200-82924B91733A}"/>
    <hyperlink ref="C56" r:id="rId54" tooltip="Kalos Route 8" display="https://bulbapedia.bulbagarden.net/wiki/Kalos_Route_8" xr:uid="{B2AFEC58-20AA-439B-ABB6-0244CCCF53A4}"/>
    <hyperlink ref="C57" r:id="rId55" tooltip="Kalos Route 9" display="https://bulbapedia.bulbagarden.net/wiki/Kalos_Route_9" xr:uid="{9FA5F0D3-CEF6-4BC4-9C24-909520E873F7}"/>
    <hyperlink ref="C58" r:id="rId56" tooltip="Kalos Route 10" display="https://bulbapedia.bulbagarden.net/wiki/Kalos_Route_10" xr:uid="{0BE29C78-799D-4B24-97CA-D5DE86FE2A4A}"/>
    <hyperlink ref="C59" r:id="rId57" tooltip="Kalos Route 11" display="https://bulbapedia.bulbagarden.net/wiki/Kalos_Route_11" xr:uid="{86167190-0E32-4481-8B3E-4054C6C654AF}"/>
    <hyperlink ref="C60" r:id="rId58" tooltip="Kalos Route 12" display="https://bulbapedia.bulbagarden.net/wiki/Kalos_Route_12" xr:uid="{3E9F07A1-D05D-4B33-86E0-3794645719BD}"/>
    <hyperlink ref="C61" r:id="rId59" tooltip="Kalos Route 13" display="https://bulbapedia.bulbagarden.net/wiki/Kalos_Route_13" xr:uid="{720A3D7A-F192-4124-805A-8F53E6E3177A}"/>
    <hyperlink ref="C62" r:id="rId60" tooltip="Kalos Route 14" display="https://bulbapedia.bulbagarden.net/wiki/Kalos_Route_14" xr:uid="{6F4A471A-D4F5-4284-96EC-DE5C4856A279}"/>
    <hyperlink ref="C63" r:id="rId61" tooltip="Kalos Route 15" display="https://bulbapedia.bulbagarden.net/wiki/Kalos_Route_15" xr:uid="{53317465-4030-4ABC-A68A-F6054F422F3C}"/>
    <hyperlink ref="C64" r:id="rId62" tooltip="Kalos Route 16" display="https://bulbapedia.bulbagarden.net/wiki/Kalos_Route_16" xr:uid="{D492D294-0BE0-49D2-946D-25A2F4DA9176}"/>
    <hyperlink ref="C65" r:id="rId63" tooltip="Kalos Route 17" display="https://bulbapedia.bulbagarden.net/wiki/Kalos_Route_17" xr:uid="{7113E485-99DA-401E-9AC9-A4D173C28870}"/>
    <hyperlink ref="C66" r:id="rId64" tooltip="Kalos Route 18" display="https://bulbapedia.bulbagarden.net/wiki/Kalos_Route_18" xr:uid="{CF39A5D7-B07F-4AB7-AC92-D5DCE1178E6A}"/>
    <hyperlink ref="C67" r:id="rId65" tooltip="Kalos Route 19" display="https://bulbapedia.bulbagarden.net/wiki/Kalos_Route_19" xr:uid="{3EAE5F7F-322D-4DE2-BB73-24976A6202FA}"/>
    <hyperlink ref="C68" r:id="rId66" tooltip="Kalos Route 20" display="https://bulbapedia.bulbagarden.net/wiki/Kalos_Route_20" xr:uid="{8B767C18-5473-449D-B711-A169064288DC}"/>
    <hyperlink ref="C69" r:id="rId67" tooltip="Kalos Route 21" display="https://bulbapedia.bulbagarden.net/wiki/Kalos_Route_21" xr:uid="{A0515405-16F4-4A9E-A718-2A89142340A3}"/>
    <hyperlink ref="C70" r:id="rId68" tooltip="Kalos Route 22" display="https://bulbapedia.bulbagarden.net/wiki/Kalos_Route_22" xr:uid="{87B5EAE5-EF1D-4618-943A-38E3E56442CD}"/>
    <hyperlink ref="C71" r:id="rId69" tooltip="Santalune City" display="https://bulbapedia.bulbagarden.net/wiki/Santalune_City" xr:uid="{1B62C7EA-F199-4D99-B15D-B131CA5EE0E1}"/>
    <hyperlink ref="C72" r:id="rId70" tooltip="Santalune Forest" display="https://bulbapedia.bulbagarden.net/wiki/Santalune_Forest" xr:uid="{0ECF138B-8BF2-41BE-B0A9-F8689E1D4606}"/>
    <hyperlink ref="C73" r:id="rId71" tooltip="Sea Spirit's Den" display="https://bulbapedia.bulbagarden.net/wiki/Sea_Spirit%27s_Den" xr:uid="{01A08117-4590-41B7-ABBA-977652CB2A3F}"/>
    <hyperlink ref="C74" r:id="rId72" tooltip="Shabboneau Castle" display="https://bulbapedia.bulbagarden.net/wiki/Shabboneau_Castle" xr:uid="{28B95517-ACD7-458C-B4B5-771F9D6E2A59}"/>
    <hyperlink ref="C75" r:id="rId73" tooltip="Shalour City" display="https://bulbapedia.bulbagarden.net/wiki/Shalour_City" xr:uid="{928EB7FE-1337-4AAD-9AAA-37932DDB3E89}"/>
    <hyperlink ref="C76" r:id="rId74" tooltip="Snowbelle City" display="https://bulbapedia.bulbagarden.net/wiki/Snowbelle_City" xr:uid="{236C9768-A53C-4FCF-B1F2-B5F2F7D0A9BD}"/>
    <hyperlink ref="C77" r:id="rId75" tooltip="South Boulevard" display="https://bulbapedia.bulbagarden.net/wiki/South_Boulevard" xr:uid="{E4CE2717-5C08-4FC6-9821-1B845D258AED}"/>
    <hyperlink ref="C78" r:id="rId76" tooltip="Team Flare Secret HQ" display="https://bulbapedia.bulbagarden.net/wiki/Team_Flare_Secret_HQ" xr:uid="{7511D1E8-7383-41C4-842D-737F39C2D879}"/>
    <hyperlink ref="C79" r:id="rId77" tooltip="Terminus Cave" display="https://bulbapedia.bulbagarden.net/wiki/Terminus_Cave" xr:uid="{742D7EC4-633A-454B-9964-EFEB226DE6DC}"/>
    <hyperlink ref="C80" r:id="rId78" tooltip="Tower of Mastery" display="https://bulbapedia.bulbagarden.net/wiki/Tower_of_Mastery" xr:uid="{FA82DBDA-EAC1-44F9-8FA1-46D0E82ED199}"/>
    <hyperlink ref="C81" r:id="rId79" tooltip="Unknown Dungeon (Kalos)" display="https://bulbapedia.bulbagarden.net/wiki/Unknown_Dungeon_(Kalos)" xr:uid="{0AF32705-7922-4BC4-B9DC-118D27416653}"/>
    <hyperlink ref="C82" r:id="rId80" tooltip="Vaniville Town" display="https://bulbapedia.bulbagarden.net/wiki/Vaniville_Town" xr:uid="{D442433F-1E23-4D9B-B75A-0A7CB30C1DE1}"/>
    <hyperlink ref="C83" r:id="rId81" tooltip="Vernal Avenue" display="https://bulbapedia.bulbagarden.net/wiki/Vernal_Avenue" xr:uid="{E80C7EC0-41C5-4DD2-8F4A-56643F16B686}"/>
    <hyperlink ref="C84" r:id="rId82" tooltip="Victory Road (Kalos)" display="https://bulbapedia.bulbagarden.net/wiki/Victory_Road_(Kalos)" xr:uid="{CFBF8E64-9C50-48FE-ABF9-2116C83548F9}"/>
  </hyperlinks>
  <pageMargins left="0.511811024" right="0.511811024" top="0.78740157499999996" bottom="0.78740157499999996" header="0.31496062000000002" footer="0.31496062000000002"/>
  <pageSetup paperSize="9" orientation="portrait" verticalDpi="300" r:id="rId83"/>
  <drawing r:id="rId84"/>
  <tableParts count="1">
    <tablePart r:id="rId8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421E0-608F-4902-AC2E-909497C20F56}">
  <dimension ref="B1:B13"/>
  <sheetViews>
    <sheetView workbookViewId="0">
      <selection activeCell="F20" sqref="F20"/>
    </sheetView>
  </sheetViews>
  <sheetFormatPr defaultRowHeight="15" x14ac:dyDescent="0.25"/>
  <cols>
    <col min="2" max="2" width="28.42578125" customWidth="1"/>
  </cols>
  <sheetData>
    <row r="1" spans="2:2" x14ac:dyDescent="0.25">
      <c r="B1" s="20"/>
    </row>
    <row r="2" spans="2:2" x14ac:dyDescent="0.25">
      <c r="B2" s="20" t="s">
        <v>1214</v>
      </c>
    </row>
    <row r="3" spans="2:2" x14ac:dyDescent="0.25">
      <c r="B3" s="20"/>
    </row>
    <row r="4" spans="2:2" x14ac:dyDescent="0.25">
      <c r="B4" s="20" t="s">
        <v>1221</v>
      </c>
    </row>
    <row r="5" spans="2:2" x14ac:dyDescent="0.25">
      <c r="B5" s="20"/>
    </row>
    <row r="6" spans="2:2" x14ac:dyDescent="0.25">
      <c r="B6" s="20"/>
    </row>
    <row r="7" spans="2:2" x14ac:dyDescent="0.25">
      <c r="B7" s="20"/>
    </row>
    <row r="8" spans="2:2" x14ac:dyDescent="0.25">
      <c r="B8" s="20"/>
    </row>
    <row r="9" spans="2:2" x14ac:dyDescent="0.25">
      <c r="B9" s="20"/>
    </row>
    <row r="10" spans="2:2" x14ac:dyDescent="0.25">
      <c r="B10" s="20"/>
    </row>
    <row r="11" spans="2:2" x14ac:dyDescent="0.25">
      <c r="B11" s="20"/>
    </row>
    <row r="12" spans="2:2" x14ac:dyDescent="0.25">
      <c r="B12" s="20"/>
    </row>
    <row r="13" spans="2:2" x14ac:dyDescent="0.25">
      <c r="B13" s="20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8CB49-1228-41A2-893A-D96CEB31ECA9}">
  <dimension ref="B1:D13"/>
  <sheetViews>
    <sheetView workbookViewId="0">
      <selection activeCell="F20" sqref="F20"/>
    </sheetView>
  </sheetViews>
  <sheetFormatPr defaultRowHeight="15" x14ac:dyDescent="0.25"/>
  <cols>
    <col min="2" max="2" width="28.42578125" customWidth="1"/>
  </cols>
  <sheetData>
    <row r="1" spans="2:4" x14ac:dyDescent="0.25">
      <c r="B1" s="20"/>
    </row>
    <row r="2" spans="2:4" x14ac:dyDescent="0.25">
      <c r="B2" s="20" t="s">
        <v>1217</v>
      </c>
    </row>
    <row r="3" spans="2:4" x14ac:dyDescent="0.25">
      <c r="B3" s="20"/>
    </row>
    <row r="4" spans="2:4" x14ac:dyDescent="0.25">
      <c r="B4" s="20" t="s">
        <v>1221</v>
      </c>
      <c r="D4" t="s">
        <v>1295</v>
      </c>
    </row>
    <row r="5" spans="2:4" x14ac:dyDescent="0.25">
      <c r="B5" s="20"/>
    </row>
    <row r="6" spans="2:4" x14ac:dyDescent="0.25">
      <c r="B6" s="20"/>
    </row>
    <row r="7" spans="2:4" x14ac:dyDescent="0.25">
      <c r="B7" s="20"/>
    </row>
    <row r="8" spans="2:4" x14ac:dyDescent="0.25">
      <c r="B8" s="20"/>
    </row>
    <row r="9" spans="2:4" x14ac:dyDescent="0.25">
      <c r="B9" s="20"/>
    </row>
    <row r="10" spans="2:4" x14ac:dyDescent="0.25">
      <c r="B10" s="20"/>
    </row>
    <row r="11" spans="2:4" x14ac:dyDescent="0.25">
      <c r="B11" s="20"/>
    </row>
    <row r="12" spans="2:4" x14ac:dyDescent="0.25">
      <c r="B12" s="20"/>
    </row>
    <row r="13" spans="2:4" x14ac:dyDescent="0.25">
      <c r="B13" s="20"/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B5818-81BE-4DD7-B96E-A3217ACEE231}">
  <dimension ref="B1:B13"/>
  <sheetViews>
    <sheetView workbookViewId="0">
      <selection activeCell="B1" sqref="B1:B1048576"/>
    </sheetView>
  </sheetViews>
  <sheetFormatPr defaultRowHeight="15" x14ac:dyDescent="0.25"/>
  <cols>
    <col min="2" max="2" width="28.42578125" customWidth="1"/>
  </cols>
  <sheetData>
    <row r="1" spans="2:2" x14ac:dyDescent="0.25">
      <c r="B1" s="20"/>
    </row>
    <row r="2" spans="2:2" x14ac:dyDescent="0.25">
      <c r="B2" s="20" t="s">
        <v>1212</v>
      </c>
    </row>
    <row r="3" spans="2:2" x14ac:dyDescent="0.25">
      <c r="B3" s="20"/>
    </row>
    <row r="4" spans="2:2" x14ac:dyDescent="0.25">
      <c r="B4" s="20" t="s">
        <v>1221</v>
      </c>
    </row>
    <row r="5" spans="2:2" x14ac:dyDescent="0.25">
      <c r="B5" s="20" t="s">
        <v>1294</v>
      </c>
    </row>
    <row r="6" spans="2:2" x14ac:dyDescent="0.25">
      <c r="B6" s="20" t="s">
        <v>1284</v>
      </c>
    </row>
    <row r="7" spans="2:2" x14ac:dyDescent="0.25">
      <c r="B7" s="20" t="s">
        <v>1228</v>
      </c>
    </row>
    <row r="8" spans="2:2" x14ac:dyDescent="0.25">
      <c r="B8" s="20" t="s">
        <v>1229</v>
      </c>
    </row>
    <row r="9" spans="2:2" x14ac:dyDescent="0.25">
      <c r="B9" s="20"/>
    </row>
    <row r="10" spans="2:2" x14ac:dyDescent="0.25">
      <c r="B10" s="20"/>
    </row>
    <row r="11" spans="2:2" x14ac:dyDescent="0.25">
      <c r="B11" s="20"/>
    </row>
    <row r="12" spans="2:2" x14ac:dyDescent="0.25">
      <c r="B12" s="20"/>
    </row>
    <row r="13" spans="2:2" x14ac:dyDescent="0.25">
      <c r="B13" s="20"/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67991-5FF0-42A2-A710-5F21A0F1A7B6}">
  <dimension ref="B1:B13"/>
  <sheetViews>
    <sheetView workbookViewId="0">
      <selection activeCell="B1" sqref="B1:B1048576"/>
    </sheetView>
  </sheetViews>
  <sheetFormatPr defaultRowHeight="15" x14ac:dyDescent="0.25"/>
  <cols>
    <col min="2" max="2" width="28.42578125" customWidth="1"/>
  </cols>
  <sheetData>
    <row r="1" spans="2:2" x14ac:dyDescent="0.25">
      <c r="B1" s="20"/>
    </row>
    <row r="2" spans="2:2" x14ac:dyDescent="0.25">
      <c r="B2" s="20" t="s">
        <v>1210</v>
      </c>
    </row>
    <row r="3" spans="2:2" x14ac:dyDescent="0.25">
      <c r="B3" s="20"/>
    </row>
    <row r="4" spans="2:2" x14ac:dyDescent="0.25">
      <c r="B4" s="20" t="s">
        <v>1221</v>
      </c>
    </row>
    <row r="5" spans="2:2" x14ac:dyDescent="0.25">
      <c r="B5" s="20"/>
    </row>
    <row r="6" spans="2:2" x14ac:dyDescent="0.25">
      <c r="B6" s="20"/>
    </row>
    <row r="7" spans="2:2" x14ac:dyDescent="0.25">
      <c r="B7" s="20"/>
    </row>
    <row r="8" spans="2:2" x14ac:dyDescent="0.25">
      <c r="B8" s="20"/>
    </row>
    <row r="9" spans="2:2" x14ac:dyDescent="0.25">
      <c r="B9" s="20"/>
    </row>
    <row r="10" spans="2:2" x14ac:dyDescent="0.25">
      <c r="B10" s="20"/>
    </row>
    <row r="11" spans="2:2" x14ac:dyDescent="0.25">
      <c r="B11" s="20"/>
    </row>
    <row r="12" spans="2:2" x14ac:dyDescent="0.25">
      <c r="B12" s="20"/>
    </row>
    <row r="13" spans="2:2" x14ac:dyDescent="0.25">
      <c r="B13" s="20"/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083F2-E5A3-446F-8B9E-8DBF44354595}">
  <dimension ref="B1:D13"/>
  <sheetViews>
    <sheetView workbookViewId="0">
      <selection activeCell="B1" sqref="B1:B1048576"/>
    </sheetView>
  </sheetViews>
  <sheetFormatPr defaultRowHeight="15" x14ac:dyDescent="0.25"/>
  <cols>
    <col min="2" max="2" width="28.42578125" customWidth="1"/>
  </cols>
  <sheetData>
    <row r="1" spans="2:4" x14ac:dyDescent="0.25">
      <c r="B1" s="20"/>
    </row>
    <row r="2" spans="2:4" x14ac:dyDescent="0.25">
      <c r="B2" s="20" t="s">
        <v>1209</v>
      </c>
    </row>
    <row r="3" spans="2:4" x14ac:dyDescent="0.25">
      <c r="B3" s="20"/>
    </row>
    <row r="4" spans="2:4" x14ac:dyDescent="0.25">
      <c r="B4" s="20" t="s">
        <v>1221</v>
      </c>
      <c r="D4" t="s">
        <v>1293</v>
      </c>
    </row>
    <row r="5" spans="2:4" x14ac:dyDescent="0.25">
      <c r="B5" s="20"/>
    </row>
    <row r="6" spans="2:4" x14ac:dyDescent="0.25">
      <c r="B6" s="20"/>
    </row>
    <row r="7" spans="2:4" x14ac:dyDescent="0.25">
      <c r="B7" s="20"/>
    </row>
    <row r="8" spans="2:4" x14ac:dyDescent="0.25">
      <c r="B8" s="20"/>
    </row>
    <row r="9" spans="2:4" x14ac:dyDescent="0.25">
      <c r="B9" s="20"/>
    </row>
    <row r="10" spans="2:4" x14ac:dyDescent="0.25">
      <c r="B10" s="20"/>
    </row>
    <row r="11" spans="2:4" x14ac:dyDescent="0.25">
      <c r="B11" s="20"/>
    </row>
    <row r="12" spans="2:4" x14ac:dyDescent="0.25">
      <c r="B12" s="20"/>
    </row>
    <row r="13" spans="2:4" x14ac:dyDescent="0.25">
      <c r="B13" s="20"/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3ED26-922B-49BA-8D0F-F7BFAD278A1B}">
  <dimension ref="B1:B13"/>
  <sheetViews>
    <sheetView workbookViewId="0">
      <selection activeCell="B1" sqref="B1:B1048576"/>
    </sheetView>
  </sheetViews>
  <sheetFormatPr defaultRowHeight="15" x14ac:dyDescent="0.25"/>
  <cols>
    <col min="2" max="2" width="28.42578125" customWidth="1"/>
  </cols>
  <sheetData>
    <row r="1" spans="2:2" x14ac:dyDescent="0.25">
      <c r="B1" s="20"/>
    </row>
    <row r="2" spans="2:2" x14ac:dyDescent="0.25">
      <c r="B2" s="20" t="s">
        <v>1207</v>
      </c>
    </row>
    <row r="3" spans="2:2" x14ac:dyDescent="0.25">
      <c r="B3" s="20"/>
    </row>
    <row r="4" spans="2:2" x14ac:dyDescent="0.25">
      <c r="B4" s="20" t="s">
        <v>1221</v>
      </c>
    </row>
    <row r="5" spans="2:2" x14ac:dyDescent="0.25">
      <c r="B5" s="20" t="s">
        <v>1291</v>
      </c>
    </row>
    <row r="6" spans="2:2" x14ac:dyDescent="0.25">
      <c r="B6" s="20" t="s">
        <v>1292</v>
      </c>
    </row>
    <row r="7" spans="2:2" x14ac:dyDescent="0.25">
      <c r="B7" s="20" t="s">
        <v>1229</v>
      </c>
    </row>
    <row r="8" spans="2:2" x14ac:dyDescent="0.25">
      <c r="B8" s="20"/>
    </row>
    <row r="9" spans="2:2" x14ac:dyDescent="0.25">
      <c r="B9" s="20"/>
    </row>
    <row r="10" spans="2:2" x14ac:dyDescent="0.25">
      <c r="B10" s="20"/>
    </row>
    <row r="11" spans="2:2" x14ac:dyDescent="0.25">
      <c r="B11" s="20"/>
    </row>
    <row r="12" spans="2:2" x14ac:dyDescent="0.25">
      <c r="B12" s="20"/>
    </row>
    <row r="13" spans="2:2" x14ac:dyDescent="0.25">
      <c r="B13" s="20"/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D66D7-B752-4424-AC22-D57763D52046}">
  <dimension ref="B1:G54"/>
  <sheetViews>
    <sheetView workbookViewId="0">
      <selection activeCell="D3" sqref="D3"/>
    </sheetView>
  </sheetViews>
  <sheetFormatPr defaultRowHeight="15" x14ac:dyDescent="0.25"/>
  <cols>
    <col min="2" max="2" width="28.42578125" customWidth="1"/>
    <col min="4" max="4" width="17.28515625" bestFit="1" customWidth="1"/>
    <col min="5" max="5" width="11" customWidth="1"/>
  </cols>
  <sheetData>
    <row r="1" spans="2:7" x14ac:dyDescent="0.25">
      <c r="B1" s="20"/>
      <c r="C1" s="20"/>
    </row>
    <row r="2" spans="2:7" x14ac:dyDescent="0.25">
      <c r="B2" s="20" t="s">
        <v>1289</v>
      </c>
      <c r="C2" s="20"/>
    </row>
    <row r="3" spans="2:7" x14ac:dyDescent="0.25">
      <c r="B3" s="20"/>
      <c r="C3" s="20"/>
    </row>
    <row r="4" spans="2:7" ht="15.75" customHeight="1" x14ac:dyDescent="0.25">
      <c r="B4" s="20" t="s">
        <v>1281</v>
      </c>
      <c r="C4" s="20"/>
    </row>
    <row r="5" spans="2:7" x14ac:dyDescent="0.25">
      <c r="B5" s="20"/>
      <c r="C5" s="20"/>
    </row>
    <row r="6" spans="2:7" x14ac:dyDescent="0.25">
      <c r="B6" s="20"/>
      <c r="C6" s="20"/>
    </row>
    <row r="7" spans="2:7" x14ac:dyDescent="0.25">
      <c r="B7" s="20"/>
      <c r="C7" s="20"/>
    </row>
    <row r="8" spans="2:7" x14ac:dyDescent="0.25">
      <c r="B8" s="20"/>
      <c r="C8" s="20"/>
    </row>
    <row r="9" spans="2:7" x14ac:dyDescent="0.25">
      <c r="B9" s="20"/>
      <c r="C9" s="20"/>
    </row>
    <row r="10" spans="2:7" x14ac:dyDescent="0.25">
      <c r="B10" s="20"/>
      <c r="C10" s="20"/>
      <c r="F10" s="20"/>
      <c r="G10" s="34"/>
    </row>
    <row r="11" spans="2:7" x14ac:dyDescent="0.25">
      <c r="B11" s="20"/>
      <c r="C11" s="20"/>
      <c r="F11" s="20"/>
      <c r="G11" s="34"/>
    </row>
    <row r="12" spans="2:7" x14ac:dyDescent="0.25">
      <c r="B12" s="20"/>
      <c r="C12" s="20"/>
      <c r="F12" s="20"/>
      <c r="G12" s="34"/>
    </row>
    <row r="13" spans="2:7" x14ac:dyDescent="0.25">
      <c r="B13" s="20"/>
      <c r="C13" s="20"/>
      <c r="F13" s="20"/>
      <c r="G13" s="34"/>
    </row>
    <row r="14" spans="2:7" x14ac:dyDescent="0.25">
      <c r="F14" s="20"/>
      <c r="G14" s="34"/>
    </row>
    <row r="15" spans="2:7" x14ac:dyDescent="0.25">
      <c r="F15" s="20"/>
      <c r="G15" s="34"/>
    </row>
    <row r="16" spans="2:7" x14ac:dyDescent="0.25">
      <c r="F16" s="20"/>
      <c r="G16" s="34"/>
    </row>
    <row r="17" spans="4:7" x14ac:dyDescent="0.25">
      <c r="F17" s="20"/>
      <c r="G17" s="34"/>
    </row>
    <row r="18" spans="4:7" ht="15.75" customHeight="1" x14ac:dyDescent="0.25">
      <c r="D18" s="20"/>
    </row>
    <row r="19" spans="4:7" ht="15.75" customHeight="1" x14ac:dyDescent="0.25">
      <c r="D19" s="20"/>
    </row>
    <row r="20" spans="4:7" x14ac:dyDescent="0.25">
      <c r="D20" s="20"/>
    </row>
    <row r="21" spans="4:7" x14ac:dyDescent="0.25">
      <c r="D21" s="20"/>
    </row>
    <row r="22" spans="4:7" x14ac:dyDescent="0.25">
      <c r="D22" s="20"/>
    </row>
    <row r="23" spans="4:7" x14ac:dyDescent="0.25">
      <c r="D23" s="20"/>
    </row>
    <row r="24" spans="4:7" x14ac:dyDescent="0.25">
      <c r="D24" s="20"/>
    </row>
    <row r="25" spans="4:7" x14ac:dyDescent="0.25">
      <c r="D25" s="20"/>
    </row>
    <row r="26" spans="4:7" x14ac:dyDescent="0.25">
      <c r="D26" s="20"/>
    </row>
    <row r="27" spans="4:7" x14ac:dyDescent="0.25">
      <c r="D27" s="20"/>
    </row>
    <row r="28" spans="4:7" x14ac:dyDescent="0.25">
      <c r="D28" s="20"/>
    </row>
    <row r="29" spans="4:7" x14ac:dyDescent="0.25">
      <c r="D29" s="20"/>
    </row>
    <row r="30" spans="4:7" x14ac:dyDescent="0.25">
      <c r="D30" s="20"/>
    </row>
    <row r="31" spans="4:7" x14ac:dyDescent="0.25">
      <c r="D31" s="20"/>
    </row>
    <row r="32" spans="4:7" x14ac:dyDescent="0.25">
      <c r="D32" s="20"/>
    </row>
    <row r="53" ht="15.75" customHeight="1" x14ac:dyDescent="0.25"/>
    <row r="54" ht="16.5" customHeight="1" x14ac:dyDescent="0.25"/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Planilha1</vt:lpstr>
      <vt:lpstr>Áreas</vt:lpstr>
      <vt:lpstr>Team Flare Secret HQ</vt:lpstr>
      <vt:lpstr>Unknown Dungeon (Kalos)</vt:lpstr>
      <vt:lpstr>Snowbelle City</vt:lpstr>
      <vt:lpstr>Shabboneau Castle</vt:lpstr>
      <vt:lpstr>Sea Spirit's Den</vt:lpstr>
      <vt:lpstr>Santalune City</vt:lpstr>
      <vt:lpstr>Rota 1</vt:lpstr>
      <vt:lpstr>Lumiose City</vt:lpstr>
      <vt:lpstr>Kalos Powerplant</vt:lpstr>
      <vt:lpstr>Geosenge Town</vt:lpstr>
      <vt:lpstr>Dendemille Town</vt:lpstr>
      <vt:lpstr>Couriway Town</vt:lpstr>
      <vt:lpstr>Coumarine City</vt:lpstr>
      <vt:lpstr>Camphrier Town</vt:lpstr>
      <vt:lpstr>Anistar City</vt:lpstr>
      <vt:lpstr>Aquacorde Town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Eliseu Gaulke</dc:creator>
  <cp:lastModifiedBy>Uniformes Timbó</cp:lastModifiedBy>
  <cp:lastPrinted>2025-02-22T20:28:20Z</cp:lastPrinted>
  <dcterms:created xsi:type="dcterms:W3CDTF">2023-12-24T14:22:33Z</dcterms:created>
  <dcterms:modified xsi:type="dcterms:W3CDTF">2026-02-11T22:04:21Z</dcterms:modified>
</cp:coreProperties>
</file>